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 sheetId="1" r:id="rId1"/>
    <sheet name="重新求和" sheetId="2" r:id="rId2"/>
  </sheets>
  <definedNames>
    <definedName name="_xlnm._FilterDatabase" localSheetId="0" hidden="1">汇总!$A$2:$O$251</definedName>
    <definedName name="_xlnm._FilterDatabase" localSheetId="1" hidden="1">重新求和!$A$1:$P$83</definedName>
    <definedName name="_xlnm.Print_Titles" localSheetId="0">汇总!$2:$2</definedName>
  </definedNames>
  <calcPr calcId="144525"/>
</workbook>
</file>

<file path=xl/comments1.xml><?xml version="1.0" encoding="utf-8"?>
<comments xmlns="http://schemas.openxmlformats.org/spreadsheetml/2006/main">
  <authors>
    <author>王从冰</author>
    <author>hongzhen luo</author>
    <author>admin</author>
    <author>WangCongbing</author>
  </authors>
  <commentList>
    <comment ref="G3" authorId="0">
      <text>
        <r>
          <rPr>
            <b/>
            <sz val="9"/>
            <rFont val="宋体"/>
            <charset val="134"/>
          </rPr>
          <t>王从冰:</t>
        </r>
        <r>
          <rPr>
            <sz val="9"/>
            <rFont val="宋体"/>
            <charset val="134"/>
          </rPr>
          <t xml:space="preserve">
需查批复文件</t>
        </r>
      </text>
    </comment>
    <comment ref="G4" authorId="0">
      <text>
        <r>
          <rPr>
            <b/>
            <sz val="9"/>
            <rFont val="宋体"/>
            <charset val="134"/>
          </rPr>
          <t>王从冰:</t>
        </r>
        <r>
          <rPr>
            <sz val="9"/>
            <rFont val="宋体"/>
            <charset val="134"/>
          </rPr>
          <t xml:space="preserve">
需查批复文件</t>
        </r>
      </text>
    </comment>
    <comment ref="H4" authorId="0">
      <text>
        <r>
          <rPr>
            <b/>
            <sz val="9"/>
            <rFont val="宋体"/>
            <charset val="134"/>
          </rPr>
          <t>王从冰:</t>
        </r>
        <r>
          <rPr>
            <sz val="9"/>
            <rFont val="宋体"/>
            <charset val="134"/>
          </rPr>
          <t xml:space="preserve">
陕煤安监一函字〔2014〕3号安设变更备案函，45万吨/年
2021变更为综采工艺，尚未批复</t>
        </r>
      </text>
    </comment>
    <comment ref="I7" authorId="0">
      <text>
        <r>
          <rPr>
            <b/>
            <sz val="9"/>
            <rFont val="宋体"/>
            <charset val="134"/>
          </rPr>
          <t>王从冰:</t>
        </r>
        <r>
          <rPr>
            <sz val="9"/>
            <rFont val="宋体"/>
            <charset val="134"/>
          </rPr>
          <t xml:space="preserve">
2022.8.26，核对平台，停产整改矿井
2022.10.5核对平台，正常生产</t>
        </r>
      </text>
    </comment>
    <comment ref="E8" authorId="0">
      <text>
        <r>
          <rPr>
            <b/>
            <sz val="9"/>
            <rFont val="宋体"/>
            <charset val="134"/>
          </rPr>
          <t>王从冰:</t>
        </r>
        <r>
          <rPr>
            <sz val="9"/>
            <rFont val="宋体"/>
            <charset val="134"/>
          </rPr>
          <t xml:space="preserve">
资源枯竭</t>
        </r>
      </text>
    </comment>
    <comment ref="H9" authorId="1">
      <text>
        <r>
          <rPr>
            <b/>
            <sz val="9"/>
            <rFont val="Tahoma"/>
            <charset val="134"/>
          </rPr>
          <t>hongzhen luo:</t>
        </r>
        <r>
          <rPr>
            <sz val="9"/>
            <rFont val="Tahoma"/>
            <charset val="134"/>
          </rPr>
          <t xml:space="preserve">
2020.11.27</t>
        </r>
        <r>
          <rPr>
            <sz val="9"/>
            <rFont val="宋体"/>
            <charset val="134"/>
          </rPr>
          <t>机械化改造30-》60</t>
        </r>
      </text>
    </comment>
    <comment ref="I9" authorId="0">
      <text>
        <r>
          <rPr>
            <b/>
            <sz val="9"/>
            <rFont val="宋体"/>
            <charset val="134"/>
          </rPr>
          <t>王从冰:</t>
        </r>
        <r>
          <rPr>
            <sz val="9"/>
            <rFont val="宋体"/>
            <charset val="134"/>
          </rPr>
          <t xml:space="preserve">
2021.10.9分类会议时，省能源局提出此矿已批复复工建设</t>
        </r>
      </text>
    </comment>
    <comment ref="E10" authorId="0">
      <text>
        <r>
          <rPr>
            <b/>
            <sz val="9"/>
            <rFont val="宋体"/>
            <charset val="134"/>
          </rPr>
          <t>王从冰:</t>
        </r>
        <r>
          <rPr>
            <sz val="9"/>
            <rFont val="宋体"/>
            <charset val="134"/>
          </rPr>
          <t xml:space="preserve">
资源枯竭</t>
        </r>
      </text>
    </comment>
    <comment ref="I10" authorId="0">
      <text>
        <r>
          <rPr>
            <b/>
            <sz val="9"/>
            <rFont val="宋体"/>
            <charset val="134"/>
          </rPr>
          <t>王从冰:</t>
        </r>
        <r>
          <rPr>
            <sz val="9"/>
            <rFont val="宋体"/>
            <charset val="134"/>
          </rPr>
          <t xml:space="preserve">
2021.3.9煤矿填报自行停产，办理托管变更</t>
        </r>
      </text>
    </comment>
    <comment ref="I11" authorId="0">
      <text>
        <r>
          <rPr>
            <b/>
            <sz val="9"/>
            <rFont val="宋体"/>
            <charset val="134"/>
          </rPr>
          <t>王从冰:</t>
        </r>
        <r>
          <rPr>
            <sz val="9"/>
            <rFont val="宋体"/>
            <charset val="134"/>
          </rPr>
          <t xml:space="preserve">
2020.5.5核对平台，企业填报为正常生产，但D类未调整。上半年调整</t>
        </r>
      </text>
    </comment>
    <comment ref="E12" authorId="0">
      <text>
        <r>
          <rPr>
            <b/>
            <sz val="9"/>
            <rFont val="宋体"/>
            <charset val="134"/>
          </rPr>
          <t>王从冰:</t>
        </r>
        <r>
          <rPr>
            <sz val="9"/>
            <rFont val="宋体"/>
            <charset val="134"/>
          </rPr>
          <t xml:space="preserve">
2021.7.4,二季度调整煤矿类别，A调整为D
2022.6.15-核对平台，已批复联合试运转，由D类调整为C类，待三季度公告一并行文
2022.10.22-编制计划时，由C调整B</t>
        </r>
      </text>
    </comment>
    <comment ref="I12" authorId="0">
      <text>
        <r>
          <rPr>
            <b/>
            <sz val="9"/>
            <rFont val="宋体"/>
            <charset val="134"/>
          </rPr>
          <t>王从冰:</t>
        </r>
        <r>
          <rPr>
            <sz val="9"/>
            <rFont val="宋体"/>
            <charset val="134"/>
          </rPr>
          <t xml:space="preserve">
2021.7.4,二季度调整煤矿类别，A调整为D
2022.6.15-核对平台，正常建设，已批复联合试运转</t>
        </r>
      </text>
    </comment>
    <comment ref="H14" authorId="0">
      <text>
        <r>
          <rPr>
            <b/>
            <sz val="9"/>
            <rFont val="宋体"/>
            <charset val="134"/>
          </rPr>
          <t>王从冰:</t>
        </r>
        <r>
          <rPr>
            <sz val="9"/>
            <rFont val="宋体"/>
            <charset val="134"/>
          </rPr>
          <t xml:space="preserve">
2021.10.22，拟释放优质产能150万吨/年，由150万吨/年变为300万吨/年
2021.12.9 陕发改能煤炭〔2021〕1932号，150万吨/年核增至300万吨/年</t>
        </r>
      </text>
    </comment>
    <comment ref="E16" authorId="0">
      <text>
        <r>
          <rPr>
            <b/>
            <sz val="9"/>
            <rFont val="宋体"/>
            <charset val="134"/>
          </rPr>
          <t>王从冰:</t>
        </r>
        <r>
          <rPr>
            <sz val="9"/>
            <rFont val="宋体"/>
            <charset val="134"/>
          </rPr>
          <t xml:space="preserve">
2022.9.28-核对信息，开采完毕，井口封闭，正在实施关闭，由A调整为D类</t>
        </r>
      </text>
    </comment>
    <comment ref="I16" authorId="0">
      <text>
        <r>
          <rPr>
            <b/>
            <sz val="9"/>
            <rFont val="宋体"/>
            <charset val="134"/>
          </rPr>
          <t>王从冰:</t>
        </r>
        <r>
          <rPr>
            <sz val="9"/>
            <rFont val="宋体"/>
            <charset val="134"/>
          </rPr>
          <t xml:space="preserve">
2022.9.28-核对信息，开采完毕，井口封闭，由A调整为D类。正在实施关闭，已纳入神木市2023年关闭退出计划</t>
        </r>
      </text>
    </comment>
    <comment ref="E17" authorId="0">
      <text>
        <r>
          <rPr>
            <b/>
            <sz val="9"/>
            <rFont val="宋体"/>
            <charset val="134"/>
          </rPr>
          <t>王从冰:</t>
        </r>
        <r>
          <rPr>
            <sz val="9"/>
            <rFont val="宋体"/>
            <charset val="134"/>
          </rPr>
          <t xml:space="preserve">
2022.9.28,核对，已批复入井，</t>
        </r>
      </text>
    </comment>
    <comment ref="F17" authorId="0">
      <text>
        <r>
          <rPr>
            <b/>
            <sz val="9"/>
            <rFont val="宋体"/>
            <charset val="134"/>
          </rPr>
          <t>王从冰:</t>
        </r>
        <r>
          <rPr>
            <sz val="9"/>
            <rFont val="宋体"/>
            <charset val="134"/>
          </rPr>
          <t xml:space="preserve">
2022年一季度平台中为乡镇，执法一处确认。原为国地</t>
        </r>
      </text>
    </comment>
    <comment ref="I17" authorId="0">
      <text>
        <r>
          <rPr>
            <b/>
            <sz val="9"/>
            <rFont val="宋体"/>
            <charset val="134"/>
          </rPr>
          <t>王从冰:</t>
        </r>
        <r>
          <rPr>
            <sz val="9"/>
            <rFont val="宋体"/>
            <charset val="134"/>
          </rPr>
          <t xml:space="preserve">
2021.10.9分类时，停产，计划
2022.9.28，核对，已批复入井整改</t>
        </r>
      </text>
    </comment>
    <comment ref="E18" authorId="0">
      <text>
        <r>
          <rPr>
            <b/>
            <sz val="9"/>
            <rFont val="宋体"/>
            <charset val="134"/>
          </rPr>
          <t>王从冰:</t>
        </r>
        <r>
          <rPr>
            <sz val="9"/>
            <rFont val="宋体"/>
            <charset val="134"/>
          </rPr>
          <t xml:space="preserve">
三级标准化
2022.6.2-3月查处1条重大隐患，由B类调整 C类</t>
        </r>
      </text>
    </comment>
    <comment ref="I19" authorId="0">
      <text>
        <r>
          <rPr>
            <b/>
            <sz val="9"/>
            <rFont val="宋体"/>
            <charset val="134"/>
          </rPr>
          <t>王从冰:</t>
        </r>
        <r>
          <rPr>
            <sz val="9"/>
            <rFont val="宋体"/>
            <charset val="134"/>
          </rPr>
          <t xml:space="preserve">
2022.10.5-核对平台，系统中为停产整改
前梁煤矿因综采工作面上部采空区CO超限，正在实施地面注浆治理，8月份井下自行停产了</t>
        </r>
      </text>
    </comment>
    <comment ref="E20" authorId="0">
      <text>
        <r>
          <rPr>
            <b/>
            <sz val="9"/>
            <rFont val="宋体"/>
            <charset val="134"/>
          </rPr>
          <t>王从冰:</t>
        </r>
        <r>
          <rPr>
            <sz val="9"/>
            <rFont val="宋体"/>
            <charset val="134"/>
          </rPr>
          <t xml:space="preserve">
2022.10.18-由C调整为B类
</t>
        </r>
      </text>
    </comment>
    <comment ref="H20" authorId="0">
      <text>
        <r>
          <rPr>
            <b/>
            <sz val="9"/>
            <rFont val="宋体"/>
            <charset val="134"/>
          </rPr>
          <t>王从冰:</t>
        </r>
        <r>
          <rPr>
            <sz val="9"/>
            <rFont val="宋体"/>
            <charset val="134"/>
          </rPr>
          <t xml:space="preserve">
2021.12.9 陕发改能煤炭〔2021〕1928号，240万吨/年核增至300万吨/年
</t>
        </r>
      </text>
    </comment>
    <comment ref="E21" authorId="0">
      <text>
        <r>
          <rPr>
            <b/>
            <sz val="9"/>
            <rFont val="宋体"/>
            <charset val="134"/>
          </rPr>
          <t>王从冰:</t>
        </r>
        <r>
          <rPr>
            <sz val="9"/>
            <rFont val="宋体"/>
            <charset val="134"/>
          </rPr>
          <t xml:space="preserve">
资源枯竭矿井之一</t>
        </r>
      </text>
    </comment>
    <comment ref="E22" authorId="0">
      <text>
        <r>
          <rPr>
            <b/>
            <sz val="9"/>
            <rFont val="宋体"/>
            <charset val="134"/>
          </rPr>
          <t>王从冰:</t>
        </r>
        <r>
          <rPr>
            <sz val="9"/>
            <rFont val="宋体"/>
            <charset val="134"/>
          </rPr>
          <t xml:space="preserve">
2021.3.31分局调整状态，由D调整到A。
202.5.30，执法一处调整状态，因股东纠纷，长期停产，由B调整到D</t>
        </r>
      </text>
    </comment>
    <comment ref="K22" authorId="0">
      <text>
        <r>
          <rPr>
            <b/>
            <sz val="9"/>
            <rFont val="宋体"/>
            <charset val="134"/>
          </rPr>
          <t>王从冰:</t>
        </r>
        <r>
          <rPr>
            <sz val="9"/>
            <rFont val="宋体"/>
            <charset val="134"/>
          </rPr>
          <t xml:space="preserve">
2020.10.8，平台中为中等，原为简单</t>
        </r>
      </text>
    </comment>
    <comment ref="E23" authorId="0">
      <text>
        <r>
          <rPr>
            <b/>
            <sz val="9"/>
            <rFont val="宋体"/>
            <charset val="134"/>
          </rPr>
          <t>王从冰:</t>
        </r>
        <r>
          <rPr>
            <sz val="9"/>
            <rFont val="宋体"/>
            <charset val="134"/>
          </rPr>
          <t xml:space="preserve">
2021.7.4,二季度调整煤矿类别，A调整为D
2021.10.22,调整为B；
2022年初计划时为调减总矿次调A
2022.10.4,8月查处重大隐患,由A调整C</t>
        </r>
      </text>
    </comment>
    <comment ref="G23" authorId="0">
      <text>
        <r>
          <rPr>
            <b/>
            <sz val="9"/>
            <rFont val="宋体"/>
            <charset val="134"/>
          </rPr>
          <t>王从冰:</t>
        </r>
        <r>
          <rPr>
            <sz val="9"/>
            <rFont val="宋体"/>
            <charset val="134"/>
          </rPr>
          <t xml:space="preserve">
原为资源整合矿井，现露天部分结束，转为二期井工建设</t>
        </r>
      </text>
    </comment>
    <comment ref="I23" authorId="0">
      <text>
        <r>
          <rPr>
            <b/>
            <sz val="9"/>
            <rFont val="宋体"/>
            <charset val="134"/>
          </rPr>
          <t>王从冰:</t>
        </r>
        <r>
          <rPr>
            <sz val="9"/>
            <rFont val="宋体"/>
            <charset val="134"/>
          </rPr>
          <t xml:space="preserve">
2021.7.4,二季度调整煤矿类别，A调整为D
2021.10.20核对分类，该矿露天转井工，正常建设，调整为B
陕发改能煤炭（2022）1498号-陕西省发展和改革委员会关于神木市瓷窑塔煤业有限公司煤炭资源整合项目（井工）联合试运转方案备案的通知，2022.8.18开始联合试运转，6个月</t>
        </r>
      </text>
    </comment>
    <comment ref="I26" authorId="0">
      <text>
        <r>
          <rPr>
            <b/>
            <sz val="9"/>
            <rFont val="宋体"/>
            <charset val="134"/>
          </rPr>
          <t>王从冰:</t>
        </r>
        <r>
          <rPr>
            <sz val="9"/>
            <rFont val="宋体"/>
            <charset val="134"/>
          </rPr>
          <t xml:space="preserve">
该矿实际状态是什么？2021.8.9和8.17两份文书描述不同</t>
        </r>
      </text>
    </comment>
    <comment ref="K26" authorId="0">
      <text>
        <r>
          <rPr>
            <b/>
            <sz val="9"/>
            <rFont val="宋体"/>
            <charset val="134"/>
          </rPr>
          <t>王从冰:</t>
        </r>
        <r>
          <rPr>
            <sz val="9"/>
            <rFont val="宋体"/>
            <charset val="134"/>
          </rPr>
          <t xml:space="preserve">
2020.5.5核对平台，企业填报为中等
</t>
        </r>
      </text>
    </comment>
    <comment ref="E27" authorId="0">
      <text>
        <r>
          <rPr>
            <b/>
            <sz val="9"/>
            <rFont val="宋体"/>
            <charset val="134"/>
          </rPr>
          <t>王从冰:</t>
        </r>
        <r>
          <rPr>
            <sz val="9"/>
            <rFont val="宋体"/>
            <charset val="134"/>
          </rPr>
          <t xml:space="preserve">
2022.5.30，执法一处，拟进行资源整合，自行停产，由B调整D
2022.8.1-执法一处，此矿恢复502盘区掘进；由D调整为B类</t>
        </r>
      </text>
    </comment>
    <comment ref="I27" authorId="0">
      <text>
        <r>
          <rPr>
            <b/>
            <sz val="9"/>
            <rFont val="宋体"/>
            <charset val="134"/>
          </rPr>
          <t>王从冰:</t>
        </r>
        <r>
          <rPr>
            <sz val="9"/>
            <rFont val="宋体"/>
            <charset val="134"/>
          </rPr>
          <t xml:space="preserve">
2022.6.30,核对系统,正常生产,待核对,因期类别刚调整为D</t>
        </r>
      </text>
    </comment>
    <comment ref="H28" authorId="0">
      <text>
        <r>
          <rPr>
            <b/>
            <sz val="9"/>
            <rFont val="宋体"/>
            <charset val="134"/>
          </rPr>
          <t>王从冰:</t>
        </r>
        <r>
          <rPr>
            <sz val="9"/>
            <rFont val="宋体"/>
            <charset val="134"/>
          </rPr>
          <t xml:space="preserve">
2021.9.8陕西省能源局组织现场核查；
2022.9.14-陕发改能煤炭〔2021〕1392号-陕西省发改委关于陕西煤化工集团孙家岔龙华煤矿生产能力核定结果的批复，800核增至1000</t>
        </r>
      </text>
    </comment>
    <comment ref="H29" authorId="0">
      <text>
        <r>
          <rPr>
            <b/>
            <sz val="9"/>
            <rFont val="宋体"/>
            <charset val="134"/>
          </rPr>
          <t>王从冰:</t>
        </r>
        <r>
          <rPr>
            <sz val="9"/>
            <rFont val="宋体"/>
            <charset val="134"/>
          </rPr>
          <t xml:space="preserve">
2021.10.22，拟释放优质产能200万吨/年，由1800万吨/年变为2000万吨/年；
2022.1.28，陕发改能煤炭（2022）120号--陕西省发展和改革委员会关于陕煤集团神木张家峁矿业有限公司等4处煤矿生产能力核定结果的批复
能力核增至2000万吨/年；</t>
        </r>
      </text>
    </comment>
    <comment ref="D32" authorId="0">
      <text>
        <r>
          <rPr>
            <b/>
            <sz val="9"/>
            <rFont val="宋体"/>
            <charset val="134"/>
          </rPr>
          <t>王从冰:</t>
        </r>
        <r>
          <rPr>
            <sz val="9"/>
            <rFont val="宋体"/>
            <charset val="134"/>
          </rPr>
          <t xml:space="preserve">
原基础数据平台修改为：中国神华能源股份有限公司大柳塔煤矿，2022.2.11通知修改</t>
        </r>
      </text>
    </comment>
    <comment ref="H33" authorId="0">
      <text>
        <r>
          <rPr>
            <b/>
            <sz val="9"/>
            <rFont val="宋体"/>
            <charset val="134"/>
          </rPr>
          <t>王从冰:</t>
        </r>
        <r>
          <rPr>
            <sz val="9"/>
            <rFont val="宋体"/>
            <charset val="134"/>
          </rPr>
          <t xml:space="preserve">
2021.10.22，拟释放优质产能100万吨/年，由1000万吨/年变为1100万吨/年，
2022.1.28，陕发改能煤炭（2022）120号--陕西省发展和改革委员会关于陕煤集团神木张家峁矿业有限公司等4处煤矿生产能力核定结果的批复
能力核增至1100万吨/年</t>
        </r>
      </text>
    </comment>
    <comment ref="D34" authorId="0">
      <text>
        <r>
          <rPr>
            <b/>
            <sz val="9"/>
            <rFont val="宋体"/>
            <charset val="134"/>
          </rPr>
          <t>王从冰:</t>
        </r>
        <r>
          <rPr>
            <sz val="9"/>
            <rFont val="宋体"/>
            <charset val="134"/>
          </rPr>
          <t xml:space="preserve">
原中国神华能源股份有限公司大柳塔煤矿活鸡兔井；数据平台中填报：国能神东煤炭集团大柳塔煤矿公章名称。2022.2.11通知修改为原名称；
2022.10.8，陕西省应急管理厅公告（2022年第38号），2022年第13次煤矿安证专题会议，予以变更煤矿名称、负责人，证号、日期变；</t>
        </r>
      </text>
    </comment>
    <comment ref="D35" authorId="0">
      <text>
        <r>
          <rPr>
            <b/>
            <sz val="9"/>
            <rFont val="宋体"/>
            <charset val="134"/>
          </rPr>
          <t>王从冰:</t>
        </r>
        <r>
          <rPr>
            <sz val="9"/>
            <rFont val="宋体"/>
            <charset val="134"/>
          </rPr>
          <t xml:space="preserve">
陕西省应急管理厅公告（2022年第1号）-2022.1.17第1次安证专题会议，同意变更企业名称</t>
        </r>
      </text>
    </comment>
    <comment ref="H35" authorId="0">
      <text>
        <r>
          <rPr>
            <b/>
            <sz val="9"/>
            <rFont val="宋体"/>
            <charset val="134"/>
          </rPr>
          <t>王从冰:</t>
        </r>
        <r>
          <rPr>
            <sz val="9"/>
            <rFont val="宋体"/>
            <charset val="134"/>
          </rPr>
          <t xml:space="preserve">
1月22日文件“陕发改能煤炭〔2020〕94号”，核定能力由400万吨/年核增至500万吨/年
2022.9.8，陕发改能煤炭〔2022〕1647号，陕西发改委关于府谷神木等17处煤矿生产能力核定结果的批复，由500万吨/年核增600万吨/年</t>
        </r>
      </text>
    </comment>
    <comment ref="K36" authorId="0">
      <text>
        <r>
          <rPr>
            <b/>
            <sz val="9"/>
            <rFont val="宋体"/>
            <charset val="134"/>
          </rPr>
          <t>王从冰:</t>
        </r>
        <r>
          <rPr>
            <sz val="9"/>
            <rFont val="宋体"/>
            <charset val="134"/>
          </rPr>
          <t xml:space="preserve">
2020.5.5核对平台，企业填报为中等</t>
        </r>
      </text>
    </comment>
    <comment ref="E37" authorId="0">
      <text>
        <r>
          <rPr>
            <b/>
            <sz val="9"/>
            <rFont val="宋体"/>
            <charset val="134"/>
          </rPr>
          <t>王从冰:</t>
        </r>
        <r>
          <rPr>
            <sz val="9"/>
            <rFont val="宋体"/>
            <charset val="134"/>
          </rPr>
          <t xml:space="preserve">
2022.10.18-由C调整为B类</t>
        </r>
      </text>
    </comment>
    <comment ref="E38" authorId="0">
      <text>
        <r>
          <rPr>
            <b/>
            <sz val="9"/>
            <rFont val="宋体"/>
            <charset val="134"/>
          </rPr>
          <t>王从冰:</t>
        </r>
        <r>
          <rPr>
            <sz val="9"/>
            <rFont val="宋体"/>
            <charset val="134"/>
          </rPr>
          <t xml:space="preserve">
2022.5.28- B调整为C，因5.6其他事故；
11处资源枯竭矿井之一</t>
        </r>
      </text>
    </comment>
    <comment ref="I38" authorId="0">
      <text>
        <r>
          <rPr>
            <b/>
            <sz val="9"/>
            <rFont val="宋体"/>
            <charset val="134"/>
          </rPr>
          <t>王从冰:</t>
        </r>
        <r>
          <rPr>
            <sz val="9"/>
            <rFont val="宋体"/>
            <charset val="134"/>
          </rPr>
          <t xml:space="preserve">
2022.8.26，核对平台，停产整顿变正常生产</t>
        </r>
      </text>
    </comment>
    <comment ref="K38" authorId="0">
      <text>
        <r>
          <rPr>
            <b/>
            <sz val="9"/>
            <rFont val="宋体"/>
            <charset val="134"/>
          </rPr>
          <t>王从冰:</t>
        </r>
        <r>
          <rPr>
            <sz val="9"/>
            <rFont val="宋体"/>
            <charset val="134"/>
          </rPr>
          <t xml:space="preserve">
2021.7.9核对平台，简单变中等</t>
        </r>
      </text>
    </comment>
    <comment ref="E39" authorId="0">
      <text>
        <r>
          <rPr>
            <b/>
            <sz val="9"/>
            <rFont val="宋体"/>
            <charset val="134"/>
          </rPr>
          <t>王从冰:</t>
        </r>
        <r>
          <rPr>
            <sz val="9"/>
            <rFont val="宋体"/>
            <charset val="134"/>
          </rPr>
          <t xml:space="preserve">
2021.4.1经咨询分局，已复工，调整为B类
2022.6.2-5月查处3条重大隐患,调整C类</t>
        </r>
      </text>
    </comment>
    <comment ref="G39" authorId="0">
      <text>
        <r>
          <rPr>
            <b/>
            <sz val="9"/>
            <rFont val="宋体"/>
            <charset val="134"/>
          </rPr>
          <t>王从冰:</t>
        </r>
        <r>
          <rPr>
            <sz val="9"/>
            <rFont val="宋体"/>
            <charset val="134"/>
          </rPr>
          <t xml:space="preserve">
原为资源整合矿井，露天部分结束，转入井工建设</t>
        </r>
      </text>
    </comment>
    <comment ref="I39" authorId="0">
      <text>
        <r>
          <rPr>
            <b/>
            <sz val="9"/>
            <rFont val="宋体"/>
            <charset val="134"/>
          </rPr>
          <t>王从冰:</t>
        </r>
        <r>
          <rPr>
            <sz val="9"/>
            <rFont val="宋体"/>
            <charset val="134"/>
          </rPr>
          <t xml:space="preserve">
2019年露天结束，已转井工，2021年已动工。3.31核对平台</t>
        </r>
      </text>
    </comment>
    <comment ref="K39" authorId="0">
      <text>
        <r>
          <rPr>
            <b/>
            <sz val="9"/>
            <rFont val="宋体"/>
            <charset val="134"/>
          </rPr>
          <t>王从冰:</t>
        </r>
        <r>
          <rPr>
            <sz val="9"/>
            <rFont val="宋体"/>
            <charset val="134"/>
          </rPr>
          <t xml:space="preserve">
2021.7.9核对平台，简单变中等</t>
        </r>
      </text>
    </comment>
    <comment ref="E42" authorId="0">
      <text>
        <r>
          <rPr>
            <b/>
            <sz val="9"/>
            <rFont val="宋体"/>
            <charset val="134"/>
          </rPr>
          <t>王从冰:</t>
        </r>
        <r>
          <rPr>
            <sz val="9"/>
            <rFont val="宋体"/>
            <charset val="134"/>
          </rPr>
          <t xml:space="preserve">
资源枯竭；4-2煤存在蹬空作业的风险；</t>
        </r>
      </text>
    </comment>
    <comment ref="D43" authorId="0">
      <text>
        <r>
          <rPr>
            <b/>
            <sz val="9"/>
            <rFont val="宋体"/>
            <charset val="134"/>
          </rPr>
          <t>王从冰:</t>
        </r>
        <r>
          <rPr>
            <sz val="9"/>
            <rFont val="宋体"/>
            <charset val="134"/>
          </rPr>
          <t xml:space="preserve">
资源整合后，一直未动工。</t>
        </r>
      </text>
    </comment>
    <comment ref="H44" authorId="0">
      <text>
        <r>
          <rPr>
            <b/>
            <sz val="9"/>
            <rFont val="宋体"/>
            <charset val="134"/>
          </rPr>
          <t>王从冰:</t>
        </r>
        <r>
          <rPr>
            <sz val="9"/>
            <rFont val="宋体"/>
            <charset val="134"/>
          </rPr>
          <t xml:space="preserve">
2022.9.26，矿安综函〔2022〕245号，国家矿山安监局综合司关于核定2处煤矿生产能力的复函，由1300万吨/年核减至800万吨/年</t>
        </r>
      </text>
    </comment>
    <comment ref="G45" authorId="0">
      <text>
        <r>
          <rPr>
            <b/>
            <sz val="9"/>
            <rFont val="宋体"/>
            <charset val="134"/>
          </rPr>
          <t>王从冰:</t>
        </r>
        <r>
          <rPr>
            <sz val="9"/>
            <rFont val="宋体"/>
            <charset val="134"/>
          </rPr>
          <t xml:space="preserve">
异地资源整合扩建矿井
陕煤安公告〔2021〕13号，2021.6.28会议，建设矿井转生产新颁证</t>
        </r>
      </text>
    </comment>
    <comment ref="H45" authorId="0">
      <text>
        <r>
          <rPr>
            <b/>
            <sz val="9"/>
            <rFont val="宋体"/>
            <charset val="134"/>
          </rPr>
          <t>王从冰:</t>
        </r>
        <r>
          <rPr>
            <sz val="9"/>
            <rFont val="宋体"/>
            <charset val="134"/>
          </rPr>
          <t xml:space="preserve">
2021.10.22，拟释放优质产能180万吨/年，由120万吨/年变为300万吨/年，文件待发
2021.12.2陕发改能煤炭（2021）1879号--陕西省发展和改革委员会关于神木市锟源矿业有限公司生产能力核定结果的批复，由120万吨/年核增为300万吨/年</t>
        </r>
      </text>
    </comment>
    <comment ref="K46" authorId="0">
      <text>
        <r>
          <rPr>
            <b/>
            <sz val="9"/>
            <rFont val="宋体"/>
            <charset val="134"/>
          </rPr>
          <t>王从冰:</t>
        </r>
        <r>
          <rPr>
            <sz val="9"/>
            <rFont val="宋体"/>
            <charset val="134"/>
          </rPr>
          <t xml:space="preserve">
2022年一季度核对平台简单变中等</t>
        </r>
      </text>
    </comment>
    <comment ref="E47" authorId="0">
      <text>
        <r>
          <rPr>
            <b/>
            <sz val="9"/>
            <rFont val="宋体"/>
            <charset val="134"/>
          </rPr>
          <t>王从冰:</t>
        </r>
        <r>
          <rPr>
            <sz val="9"/>
            <rFont val="宋体"/>
            <charset val="134"/>
          </rPr>
          <t xml:space="preserve">
2022.6.2-2月查处重大隐患，由B调整C
</t>
        </r>
      </text>
    </comment>
    <comment ref="E48" authorId="0">
      <text>
        <r>
          <rPr>
            <b/>
            <sz val="9"/>
            <rFont val="宋体"/>
            <charset val="134"/>
          </rPr>
          <t>王从冰:</t>
        </r>
        <r>
          <rPr>
            <sz val="9"/>
            <rFont val="宋体"/>
            <charset val="134"/>
          </rPr>
          <t xml:space="preserve">
2022.6.14二季度A调整为C类，重大隐患</t>
        </r>
      </text>
    </comment>
    <comment ref="H48" authorId="0">
      <text>
        <r>
          <rPr>
            <b/>
            <sz val="9"/>
            <rFont val="宋体"/>
            <charset val="134"/>
          </rPr>
          <t>王从冰:</t>
        </r>
        <r>
          <rPr>
            <sz val="9"/>
            <rFont val="宋体"/>
            <charset val="134"/>
          </rPr>
          <t xml:space="preserve">
陕发改能煤炭（2019）704号--陕西省发展和改革委员会关于神木县隆德矿业有限责任公司隆德煤矿500万吨/年改扩建项目试生产的批复。2019.6.26，批复试运转，由150转500万吨/年。
陕煤安监一发〔2020〕110号-陕西煤矿安全监察局关于对神木县隆德矿业有限责任公司隆德煤矿改扩建工程安全设施设计的批复,2020.7.3,能力500万吨/年
2021.10.22，拟释放优质产能850万吨/年，由150提升至1000万吨/年---矿安综函（2021）169号--国家矿山安全监察局综合司关于核定神木县隆德矿业有限责任公司生产能力的复函-2021.9.10</t>
        </r>
      </text>
    </comment>
    <comment ref="K48" authorId="0">
      <text>
        <r>
          <rPr>
            <b/>
            <sz val="9"/>
            <rFont val="宋体"/>
            <charset val="134"/>
          </rPr>
          <t>王从冰:</t>
        </r>
        <r>
          <rPr>
            <sz val="9"/>
            <rFont val="宋体"/>
            <charset val="134"/>
          </rPr>
          <t xml:space="preserve">
2022年一季度,核对平台,中等变复杂</t>
        </r>
      </text>
    </comment>
    <comment ref="D49" authorId="0">
      <text>
        <r>
          <rPr>
            <b/>
            <sz val="9"/>
            <rFont val="宋体"/>
            <charset val="134"/>
          </rPr>
          <t>王从冰:</t>
        </r>
        <r>
          <rPr>
            <sz val="9"/>
            <rFont val="宋体"/>
            <charset val="134"/>
          </rPr>
          <t xml:space="preserve">
基础数据平台及安证中名字：
中国神华能源股份有限公司石圪台煤矿
原名称：
中国神华神东煤炭分公司石圪台煤矿</t>
        </r>
      </text>
    </comment>
    <comment ref="E49" authorId="0">
      <text>
        <r>
          <rPr>
            <b/>
            <sz val="9"/>
            <rFont val="宋体"/>
            <charset val="134"/>
          </rPr>
          <t>王从冰:</t>
        </r>
        <r>
          <rPr>
            <sz val="9"/>
            <rFont val="宋体"/>
            <charset val="134"/>
          </rPr>
          <t xml:space="preserve">
2022.10.18-由C调整为A类</t>
        </r>
      </text>
    </comment>
    <comment ref="H50" authorId="0">
      <text>
        <r>
          <rPr>
            <b/>
            <sz val="9"/>
            <rFont val="宋体"/>
            <charset val="134"/>
          </rPr>
          <t>王从冰:</t>
        </r>
        <r>
          <rPr>
            <sz val="9"/>
            <rFont val="宋体"/>
            <charset val="134"/>
          </rPr>
          <t xml:space="preserve">
陕发改煤电函〔2016〕1820号--陕西省发展和改革委员会转发国家能源局综合司关于陕西庙哈孤矿区沙梁煤矿产能置换方案复函的函，核减该矿100万吨/年，由400变300
2022年3月，陕发改能煤炭（2022）482号---陕西省发展和改革委员会关于转发《国家能源局综合司关于同意调整小保当一号等5处煤矿产能置换方案的复函》的通知
国家能源局-国能综函煤炭〔2022〕14号文，调整小保当一号、小保当二号、小庄、孟村、沙梁5处煤矿产能置换方案，
其中，小保当一号1500中将陈家山、象山、瑞能、红柳林、韩家湾从原方案中调出。
小保当二号1300中，将陈家山、元沙调出；
小庄煤矿600中，大佛寺核减22.5用于此，折算18万吨/年；瑞能调出；
孟村600方案中重庆24处160，大佛寺22.5，合计折算98万吨/年；红柳林、西固调出；
沙梁120方案中，重庆28处120，折算60；韩家湾调出。
2022年5月，陕发改能煤炭〔2022〕704号-陕西省发改委关于恢复韩家湾红柳林2处煤矿原生产能力的通知，恢复原能力400</t>
        </r>
      </text>
    </comment>
    <comment ref="H51" authorId="0">
      <text>
        <r>
          <rPr>
            <b/>
            <sz val="9"/>
            <rFont val="宋体"/>
            <charset val="134"/>
          </rPr>
          <t>王从冰:</t>
        </r>
        <r>
          <rPr>
            <sz val="9"/>
            <rFont val="宋体"/>
            <charset val="134"/>
          </rPr>
          <t xml:space="preserve">
2021.10.22，拟释放优质产能200万吨/年，由1500万吨/年变为1700万吨/年，文件待发
2022.4.20-陕发改能煤炭（2022）569号---陕西省发展和改革委员会关于陕煤集团神木红柳林矿业有限公司煤矿生产能力核定结果的批复，1500万吨/年核增至1700万吨/年
2022年3月，陕发改能煤炭（2022）482号---陕西省发展和改革委员会关于转发《国家能源局综合司关于同意调整小保当一号等5处煤矿产能置换方案的复函》的通知
国家能源局-国能综函煤炭〔2022〕14号文，调整小保当一号、小保当二号、小庄、孟村、沙梁5处煤矿产能置换方案，
其中，小保当一号1500中将陈家山、象山、瑞能、红柳林、韩家湾从原方案中调出。
小保当二号1300中，将陈家山、元沙调出；
小庄煤矿600中，大佛寺核减22.5用于此，折算18万吨/年；瑞能调出；
孟村600方案中重庆24处160，大佛寺22.5，合计折算98万吨/年；红柳林、西固调出；
沙梁120方案中，重庆28处120，折算60；韩家湾调出。
2022.5.10，陕发改能煤炭〔2022〕704号-陕西省发改委关于恢复韩家湾红柳林2处煤矿原生产能力的通知，恢复原能力1800</t>
        </r>
      </text>
    </comment>
    <comment ref="K51" authorId="2">
      <text>
        <r>
          <rPr>
            <b/>
            <sz val="9"/>
            <rFont val="宋体"/>
            <charset val="134"/>
          </rPr>
          <t>admin:</t>
        </r>
        <r>
          <rPr>
            <sz val="9"/>
            <rFont val="宋体"/>
            <charset val="134"/>
          </rPr>
          <t xml:space="preserve">
2022.6.17-核对平台，中等变复杂</t>
        </r>
      </text>
    </comment>
    <comment ref="G52" authorId="0">
      <text>
        <r>
          <rPr>
            <b/>
            <sz val="9"/>
            <rFont val="宋体"/>
            <charset val="134"/>
          </rPr>
          <t>王从冰:</t>
        </r>
        <r>
          <rPr>
            <sz val="9"/>
            <rFont val="宋体"/>
            <charset val="134"/>
          </rPr>
          <t xml:space="preserve">
2019.3.20，《陕陕西煤矿安全监察局关于神木市东安煤业有限公司东安煤矿 资源整合露天开采安全设施设计的批复》（陕煤安监一发〔2019〕59号），井工转为露天</t>
        </r>
      </text>
    </comment>
    <comment ref="G53" authorId="0">
      <text>
        <r>
          <rPr>
            <b/>
            <sz val="9"/>
            <rFont val="宋体"/>
            <charset val="134"/>
          </rPr>
          <t>王从冰:</t>
        </r>
        <r>
          <rPr>
            <sz val="9"/>
            <rFont val="宋体"/>
            <charset val="134"/>
          </rPr>
          <t xml:space="preserve">
2022年编计划时临时调整为改建</t>
        </r>
      </text>
    </comment>
    <comment ref="K53" authorId="0">
      <text>
        <r>
          <rPr>
            <b/>
            <sz val="9"/>
            <rFont val="宋体"/>
            <charset val="134"/>
          </rPr>
          <t>王从冰:</t>
        </r>
        <r>
          <rPr>
            <sz val="9"/>
            <rFont val="宋体"/>
            <charset val="134"/>
          </rPr>
          <t xml:space="preserve">
2021.4.5核对平台，煤矿填报为中等</t>
        </r>
      </text>
    </comment>
    <comment ref="E54" authorId="0">
      <text>
        <r>
          <rPr>
            <b/>
            <sz val="9"/>
            <rFont val="宋体"/>
            <charset val="134"/>
          </rPr>
          <t>王从冰:</t>
        </r>
        <r>
          <rPr>
            <sz val="9"/>
            <rFont val="宋体"/>
            <charset val="134"/>
          </rPr>
          <t xml:space="preserve">
2022.10.18，C调整B</t>
        </r>
      </text>
    </comment>
    <comment ref="H54"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胡家河煤矿原500万吨/年，核减50万吨/年，其中21.75万吨/年用于本项目；白石崖90万吨/年，2020年关闭；下石节原185万吨/年，核减5万吨/年用于本项目；桑树坪原165万吨/年，核减5万吨/年用于本项目；下峪口原150万吨/年，核减5万吨/年用于本项目；</t>
        </r>
      </text>
    </comment>
    <comment ref="K54" authorId="0">
      <text>
        <r>
          <rPr>
            <b/>
            <sz val="9"/>
            <rFont val="宋体"/>
            <charset val="134"/>
          </rPr>
          <t>王从冰:</t>
        </r>
        <r>
          <rPr>
            <sz val="9"/>
            <rFont val="宋体"/>
            <charset val="134"/>
          </rPr>
          <t xml:space="preserve">
2022年一季度核对平台，复杂变中等</t>
        </r>
      </text>
    </comment>
    <comment ref="E55" authorId="0">
      <text>
        <r>
          <rPr>
            <b/>
            <sz val="9"/>
            <rFont val="宋体"/>
            <charset val="134"/>
          </rPr>
          <t>王从冰:</t>
        </r>
        <r>
          <rPr>
            <sz val="9"/>
            <rFont val="宋体"/>
            <charset val="134"/>
          </rPr>
          <t xml:space="preserve">
2021.7.4,二季度调整煤矿类别，A调整为D
2022.9.7，核对平台，今年以来，长期停产，调整为D类
2022.11.17，修订计划时，执法一处报已复产，调整为C</t>
        </r>
      </text>
    </comment>
    <comment ref="I55" authorId="0">
      <text>
        <r>
          <rPr>
            <b/>
            <sz val="9"/>
            <rFont val="宋体"/>
            <charset val="134"/>
          </rPr>
          <t>王从冰:</t>
        </r>
        <r>
          <rPr>
            <sz val="9"/>
            <rFont val="宋体"/>
            <charset val="134"/>
          </rPr>
          <t xml:space="preserve">
2021.7.4,二季度调整煤矿类别，A调整为D
2022年一季度，核对平台，长期停产
2022.11.29-监察一处，汇报，已正常生产</t>
        </r>
      </text>
    </comment>
    <comment ref="D57" authorId="0">
      <text>
        <r>
          <rPr>
            <b/>
            <sz val="9"/>
            <rFont val="宋体"/>
            <charset val="134"/>
          </rPr>
          <t>王从冰:</t>
        </r>
        <r>
          <rPr>
            <sz val="9"/>
            <rFont val="宋体"/>
            <charset val="134"/>
          </rPr>
          <t xml:space="preserve">
露天转井工，井工尚未开工建设</t>
        </r>
      </text>
    </comment>
    <comment ref="E58" authorId="0">
      <text>
        <r>
          <rPr>
            <b/>
            <sz val="9"/>
            <rFont val="宋体"/>
            <charset val="134"/>
          </rPr>
          <t>王从冰:</t>
        </r>
        <r>
          <rPr>
            <sz val="9"/>
            <rFont val="宋体"/>
            <charset val="134"/>
          </rPr>
          <t xml:space="preserve">
2022.10.18-由C调整为A类；2021年刚转生产</t>
        </r>
      </text>
    </comment>
    <comment ref="G58" authorId="0">
      <text>
        <r>
          <rPr>
            <b/>
            <sz val="9"/>
            <rFont val="宋体"/>
            <charset val="134"/>
          </rPr>
          <t>王从冰:</t>
        </r>
        <r>
          <rPr>
            <sz val="9"/>
            <rFont val="宋体"/>
            <charset val="134"/>
          </rPr>
          <t xml:space="preserve">
陕煤安公告〔2021〕13号，2021.6.28会议，建设矿井转生产新颁证</t>
        </r>
      </text>
    </comment>
    <comment ref="K58" authorId="0">
      <text>
        <r>
          <rPr>
            <b/>
            <sz val="9"/>
            <rFont val="宋体"/>
            <charset val="134"/>
          </rPr>
          <t>王从冰:</t>
        </r>
        <r>
          <rPr>
            <sz val="9"/>
            <rFont val="宋体"/>
            <charset val="134"/>
          </rPr>
          <t xml:space="preserve">
2022年一季度核对平台，复杂变中等</t>
        </r>
      </text>
    </comment>
    <comment ref="D59" authorId="0">
      <text>
        <r>
          <rPr>
            <b/>
            <sz val="9"/>
            <rFont val="宋体"/>
            <charset val="134"/>
          </rPr>
          <t>王从冰:</t>
        </r>
        <r>
          <rPr>
            <sz val="9"/>
            <rFont val="宋体"/>
            <charset val="134"/>
          </rPr>
          <t xml:space="preserve">
（3-1煤系统）</t>
        </r>
      </text>
    </comment>
    <comment ref="E59" authorId="0">
      <text>
        <r>
          <rPr>
            <b/>
            <sz val="9"/>
            <rFont val="宋体"/>
            <charset val="134"/>
          </rPr>
          <t>王从冰:</t>
        </r>
        <r>
          <rPr>
            <sz val="9"/>
            <rFont val="宋体"/>
            <charset val="134"/>
          </rPr>
          <t xml:space="preserve">
2022.10.4-因9月查处重大隐患，由A调整C
</t>
        </r>
      </text>
    </comment>
    <comment ref="G59" authorId="0">
      <text>
        <r>
          <rPr>
            <b/>
            <sz val="9"/>
            <rFont val="宋体"/>
            <charset val="134"/>
          </rPr>
          <t>王从冰:</t>
        </r>
        <r>
          <rPr>
            <sz val="9"/>
            <rFont val="宋体"/>
            <charset val="134"/>
          </rPr>
          <t xml:space="preserve">
陕西省应急管理厅公告（2021年第37号）-2021.12.23-第5次安证会，予以新颁，转入生产</t>
        </r>
      </text>
    </comment>
    <comment ref="K59" authorId="0">
      <text>
        <r>
          <rPr>
            <b/>
            <sz val="9"/>
            <rFont val="宋体"/>
            <charset val="134"/>
          </rPr>
          <t>王从冰:</t>
        </r>
        <r>
          <rPr>
            <sz val="9"/>
            <rFont val="宋体"/>
            <charset val="134"/>
          </rPr>
          <t xml:space="preserve">
2022年一季度核对平台，简单变中等</t>
        </r>
      </text>
    </comment>
    <comment ref="E60" authorId="0">
      <text>
        <r>
          <rPr>
            <b/>
            <sz val="9"/>
            <rFont val="宋体"/>
            <charset val="134"/>
          </rPr>
          <t>王从冰:</t>
        </r>
        <r>
          <rPr>
            <sz val="9"/>
            <rFont val="宋体"/>
            <charset val="134"/>
          </rPr>
          <t xml:space="preserve">
2022.10.18，A调整C,图纸造假，隐瞒工作面</t>
        </r>
      </text>
    </comment>
    <comment ref="F60" authorId="0">
      <text>
        <r>
          <rPr>
            <b/>
            <sz val="9"/>
            <rFont val="宋体"/>
            <charset val="134"/>
          </rPr>
          <t>王从冰:</t>
        </r>
        <r>
          <rPr>
            <sz val="9"/>
            <rFont val="宋体"/>
            <charset val="134"/>
          </rPr>
          <t xml:space="preserve">
2022.6.30核对平台，乡镇变国地，集体企业</t>
        </r>
      </text>
    </comment>
    <comment ref="H62" authorId="0">
      <text>
        <r>
          <rPr>
            <b/>
            <sz val="9"/>
            <rFont val="宋体"/>
            <charset val="134"/>
          </rPr>
          <t>王从冰:</t>
        </r>
        <r>
          <rPr>
            <sz val="9"/>
            <rFont val="宋体"/>
            <charset val="134"/>
          </rPr>
          <t xml:space="preserve">
2021.8.31矿安综函〔2021〕150号、2021.8.11发改办运行〔2021〕632号，同意该矿核增生产能力产能置换方案，由120万吨/年核增240万吨/年
矿安综函（2021）166号--国家矿山安全监察局综合司关于核定陕西竹园嘉原矿业有限公司柳巷煤矿生产能力的复函-2021.9.10</t>
        </r>
      </text>
    </comment>
    <comment ref="E63" authorId="0">
      <text>
        <r>
          <rPr>
            <b/>
            <sz val="9"/>
            <rFont val="宋体"/>
            <charset val="134"/>
          </rPr>
          <t>王从冰:</t>
        </r>
        <r>
          <rPr>
            <sz val="9"/>
            <rFont val="宋体"/>
            <charset val="134"/>
          </rPr>
          <t xml:space="preserve">
2022.10.4-7月份查处重大隐患，由B调整C
</t>
        </r>
      </text>
    </comment>
    <comment ref="E64" authorId="0">
      <text>
        <r>
          <rPr>
            <b/>
            <sz val="9"/>
            <rFont val="宋体"/>
            <charset val="134"/>
          </rPr>
          <t>王从冰:</t>
        </r>
        <r>
          <rPr>
            <sz val="9"/>
            <rFont val="宋体"/>
            <charset val="134"/>
          </rPr>
          <t xml:space="preserve">
2022.11.23,11.2查处超能力重大隐患，由B调整C</t>
        </r>
      </text>
    </comment>
    <comment ref="E65" authorId="0">
      <text>
        <r>
          <rPr>
            <b/>
            <sz val="9"/>
            <rFont val="宋体"/>
            <charset val="134"/>
          </rPr>
          <t>王从冰:</t>
        </r>
        <r>
          <rPr>
            <sz val="9"/>
            <rFont val="宋体"/>
            <charset val="134"/>
          </rPr>
          <t xml:space="preserve">
2022.10.18，A调整C，查实瞒报事故
</t>
        </r>
      </text>
    </comment>
    <comment ref="H65" authorId="0">
      <text>
        <r>
          <rPr>
            <b/>
            <sz val="9"/>
            <rFont val="宋体"/>
            <charset val="134"/>
          </rPr>
          <t>王从冰:</t>
        </r>
        <r>
          <rPr>
            <sz val="9"/>
            <rFont val="宋体"/>
            <charset val="134"/>
          </rPr>
          <t xml:space="preserve">
2021.10.22，拟释放优质产能120万吨/年，由120万吨/年变为240万吨/年，文件待发
2022.4.8-陕发改能煤炭（2022）470号-陕西省发展和改革委员会关于陕西腾晖矿业有限公司双山煤矿生产能力核定结果的批复，能力核增至240万吨/年</t>
        </r>
      </text>
    </comment>
    <comment ref="E67" authorId="0">
      <text>
        <r>
          <rPr>
            <b/>
            <sz val="9"/>
            <rFont val="宋体"/>
            <charset val="134"/>
          </rPr>
          <t>王从冰:</t>
        </r>
        <r>
          <rPr>
            <sz val="9"/>
            <rFont val="宋体"/>
            <charset val="134"/>
          </rPr>
          <t xml:space="preserve">
2022.10.18-由C调整为A类</t>
        </r>
      </text>
    </comment>
    <comment ref="H67" authorId="0">
      <text>
        <r>
          <rPr>
            <b/>
            <sz val="9"/>
            <rFont val="宋体"/>
            <charset val="134"/>
          </rPr>
          <t>王从冰:</t>
        </r>
        <r>
          <rPr>
            <sz val="9"/>
            <rFont val="宋体"/>
            <charset val="134"/>
          </rPr>
          <t xml:space="preserve">
2021.10.22，拟释放优质产能200万吨/年，由1500万吨/年变为1700万吨/年
2022.1.28，陕发改能煤炭（2022）120号--陕西省发展和改革委员会关于陕煤集团神木张家峁矿业有限公司等4处煤矿生产能力核定结果的批复
能力核增至1700万吨/年</t>
        </r>
      </text>
    </comment>
    <comment ref="H68" authorId="0">
      <text>
        <r>
          <rPr>
            <b/>
            <sz val="9"/>
            <rFont val="宋体"/>
            <charset val="134"/>
          </rPr>
          <t>王从冰:</t>
        </r>
        <r>
          <rPr>
            <sz val="9"/>
            <rFont val="宋体"/>
            <charset val="134"/>
          </rPr>
          <t xml:space="preserve">
2021.10.22，拟释放优质产能200万吨/年，由1000万吨/年变为1200万吨/年
陕发改能煤炭（2022）121号--陕西省发展和改革委员会关于榆林市榆神煤炭榆树湾煤矿有限公司生产能力核定结果的批复，2022.1.28，能力核增至1200万吨/年</t>
        </r>
      </text>
    </comment>
    <comment ref="H69" authorId="0">
      <text>
        <r>
          <rPr>
            <b/>
            <sz val="9"/>
            <rFont val="宋体"/>
            <charset val="134"/>
          </rPr>
          <t>王从冰:</t>
        </r>
        <r>
          <rPr>
            <sz val="9"/>
            <rFont val="宋体"/>
            <charset val="134"/>
          </rPr>
          <t xml:space="preserve">
2021.10.22，拟释放优质产能100万吨/年，由500万吨/年变为600万吨/年
2022.1.28，陕发改能煤炭（2022）120号--陕西省发展和改革委员会关于陕煤集团神木张家峁矿业有限公司等4处煤矿生产能力核定结果的批复
能力核增至600万吨/年
2022.9.8，陕发改能煤炭〔2022〕1646号-关于榆林市榆阳区中能袁大滩等2处煤矿生产能力核定结果的通知，由600万吨/年核增至800万吨/年</t>
        </r>
      </text>
    </comment>
    <comment ref="K69" authorId="0">
      <text>
        <r>
          <rPr>
            <b/>
            <sz val="9"/>
            <rFont val="宋体"/>
            <charset val="134"/>
          </rPr>
          <t>王从冰:</t>
        </r>
        <r>
          <rPr>
            <sz val="9"/>
            <rFont val="宋体"/>
            <charset val="134"/>
          </rPr>
          <t xml:space="preserve">
2022年一季度核对平台,复杂变中等,2021年四季度已变；原设计按复杂设计</t>
        </r>
      </text>
    </comment>
    <comment ref="D70" authorId="2">
      <text>
        <r>
          <rPr>
            <b/>
            <sz val="9"/>
            <rFont val="宋体"/>
            <charset val="134"/>
          </rPr>
          <t>admin:</t>
        </r>
        <r>
          <rPr>
            <sz val="9"/>
            <rFont val="宋体"/>
            <charset val="134"/>
          </rPr>
          <t xml:space="preserve">
杭来湾煤矿</t>
        </r>
      </text>
    </comment>
    <comment ref="H70" authorId="0">
      <text>
        <r>
          <rPr>
            <b/>
            <sz val="9"/>
            <rFont val="宋体"/>
            <charset val="134"/>
          </rPr>
          <t>王从冰:</t>
        </r>
        <r>
          <rPr>
            <sz val="9"/>
            <rFont val="宋体"/>
            <charset val="134"/>
          </rPr>
          <t xml:space="preserve">
2021.10.22，拟释放优质产能200万吨/年，由800万吨/年变为1000万吨/年
2021.12.9 陕发改能煤炭〔2021〕1929号，800万吨/年核增至1000万吨/年</t>
        </r>
      </text>
    </comment>
    <comment ref="H72" authorId="0">
      <text>
        <r>
          <rPr>
            <b/>
            <sz val="9"/>
            <rFont val="宋体"/>
            <charset val="134"/>
          </rPr>
          <t>王从冰:</t>
        </r>
        <r>
          <rPr>
            <sz val="9"/>
            <rFont val="宋体"/>
            <charset val="134"/>
          </rPr>
          <t xml:space="preserve">
2022.4.8-陕发改能煤炭（2022）473号---陕西省发展和改革委员会关于陕西未来能源化工有限公司金鸡滩煤矿生产能力核定结果的批复，由1500核增至1700</t>
        </r>
      </text>
    </comment>
    <comment ref="F73" authorId="0">
      <text>
        <r>
          <rPr>
            <b/>
            <sz val="9"/>
            <rFont val="宋体"/>
            <charset val="134"/>
          </rPr>
          <t>王从冰:</t>
        </r>
        <r>
          <rPr>
            <sz val="9"/>
            <rFont val="宋体"/>
            <charset val="134"/>
          </rPr>
          <t xml:space="preserve">
2021.10.22核对计划名单，平台-国地修改为乡镇</t>
        </r>
      </text>
    </comment>
    <comment ref="H73" authorId="0">
      <text>
        <r>
          <rPr>
            <b/>
            <sz val="9"/>
            <rFont val="宋体"/>
            <charset val="134"/>
          </rPr>
          <t>王从冰:</t>
        </r>
        <r>
          <rPr>
            <sz val="9"/>
            <rFont val="宋体"/>
            <charset val="134"/>
          </rPr>
          <t xml:space="preserve">
2022.9.8，陕发改能煤炭〔2022〕1647号，陕西发改委关于府谷神木等17处煤矿生产能力核定结果的批复，由120万吨/年核增500万吨/年</t>
        </r>
      </text>
    </comment>
    <comment ref="E75" authorId="0">
      <text>
        <r>
          <rPr>
            <b/>
            <sz val="9"/>
            <rFont val="宋体"/>
            <charset val="134"/>
          </rPr>
          <t>王从冰:</t>
        </r>
        <r>
          <rPr>
            <sz val="9"/>
            <rFont val="宋体"/>
            <charset val="134"/>
          </rPr>
          <t xml:space="preserve">
2022.6.2-3月查处1条重大隐患，由A调整为C类</t>
        </r>
      </text>
    </comment>
    <comment ref="H75" authorId="0">
      <text>
        <r>
          <rPr>
            <b/>
            <sz val="9"/>
            <rFont val="宋体"/>
            <charset val="134"/>
          </rPr>
          <t>王从冰:</t>
        </r>
        <r>
          <rPr>
            <sz val="9"/>
            <rFont val="宋体"/>
            <charset val="134"/>
          </rPr>
          <t xml:space="preserve">
根据《陕西省发改委关于调整煤矿建设项目规模加快释放先进产能有关事宜的通知》（陕发改运行〔2021〕1812号），2021.11.19，此矿由1500万吨/年调整为2000万吨/年</t>
        </r>
      </text>
    </comment>
    <comment ref="I75" authorId="2">
      <text>
        <r>
          <rPr>
            <b/>
            <sz val="9"/>
            <rFont val="宋体"/>
            <charset val="134"/>
          </rPr>
          <t>admin:</t>
        </r>
        <r>
          <rPr>
            <sz val="9"/>
            <rFont val="宋体"/>
            <charset val="134"/>
          </rPr>
          <t xml:space="preserve">
2022.6.15-核对平台，停建整改，采矿证过期
2022.12.1-核对平邑，恢复正常建设
</t>
        </r>
      </text>
    </comment>
    <comment ref="F77" authorId="0">
      <text>
        <r>
          <rPr>
            <b/>
            <sz val="9"/>
            <rFont val="宋体"/>
            <charset val="134"/>
          </rPr>
          <t>王从冰:</t>
        </r>
        <r>
          <rPr>
            <sz val="9"/>
            <rFont val="宋体"/>
            <charset val="134"/>
          </rPr>
          <t xml:space="preserve">
2020.12.20，年度计划时，平台中为乡镇</t>
        </r>
      </text>
    </comment>
    <comment ref="H77" authorId="0">
      <text>
        <r>
          <rPr>
            <b/>
            <sz val="9"/>
            <rFont val="宋体"/>
            <charset val="134"/>
          </rPr>
          <t>王从冰:</t>
        </r>
        <r>
          <rPr>
            <sz val="9"/>
            <rFont val="宋体"/>
            <charset val="134"/>
          </rPr>
          <t xml:space="preserve">
2021.5.31，陕发改能煤炭（2021）714号--陕西省发展和改革委员会关于榆林市神树畔矿业投资有限公司神树畔煤矿生产能力核定结果的批复
由120万吨/年核增至330万吨/年
2022.9.8，陕发改能煤炭〔2022〕1647号，陕西发改委关于府谷神木等17处煤矿生产能力核定结果的批复，由330万吨/年核增600万吨/年</t>
        </r>
      </text>
    </comment>
    <comment ref="H78" authorId="0">
      <text>
        <r>
          <rPr>
            <b/>
            <sz val="9"/>
            <rFont val="宋体"/>
            <charset val="134"/>
          </rPr>
          <t>王从冰:</t>
        </r>
        <r>
          <rPr>
            <sz val="9"/>
            <rFont val="宋体"/>
            <charset val="134"/>
          </rPr>
          <t xml:space="preserve">
2021.10.22，拟释放优质产能60万吨/年，由120万吨/年变为180万吨/年，
2021.12.9 陕发改能煤炭〔2021〕1926号，120万吨/年核增至180万吨/年</t>
        </r>
      </text>
    </comment>
    <comment ref="K79" authorId="2">
      <text>
        <r>
          <rPr>
            <b/>
            <sz val="9"/>
            <rFont val="宋体"/>
            <charset val="134"/>
          </rPr>
          <t>admin:</t>
        </r>
        <r>
          <rPr>
            <sz val="9"/>
            <rFont val="宋体"/>
            <charset val="134"/>
          </rPr>
          <t xml:space="preserve">
2022.6.15-核对平台，简单变中等</t>
        </r>
      </text>
    </comment>
    <comment ref="E81" authorId="0">
      <text>
        <r>
          <rPr>
            <b/>
            <sz val="9"/>
            <rFont val="宋体"/>
            <charset val="134"/>
          </rPr>
          <t>王从冰:</t>
        </r>
        <r>
          <rPr>
            <sz val="9"/>
            <rFont val="宋体"/>
            <charset val="134"/>
          </rPr>
          <t xml:space="preserve">
采掘接续紧张矿井，管理上有差距</t>
        </r>
      </text>
    </comment>
    <comment ref="E82" authorId="0">
      <text>
        <r>
          <rPr>
            <b/>
            <sz val="9"/>
            <rFont val="宋体"/>
            <charset val="134"/>
          </rPr>
          <t>王从冰:</t>
        </r>
        <r>
          <rPr>
            <sz val="9"/>
            <rFont val="宋体"/>
            <charset val="134"/>
          </rPr>
          <t xml:space="preserve">
资源枯竭</t>
        </r>
      </text>
    </comment>
    <comment ref="I82" authorId="0">
      <text>
        <r>
          <rPr>
            <b/>
            <sz val="9"/>
            <rFont val="宋体"/>
            <charset val="134"/>
          </rPr>
          <t>王从冰:</t>
        </r>
        <r>
          <rPr>
            <sz val="9"/>
            <rFont val="宋体"/>
            <charset val="134"/>
          </rPr>
          <t xml:space="preserve">
2022.10.5-核对平台，煤矿自报自行停产</t>
        </r>
      </text>
    </comment>
    <comment ref="K82" authorId="0">
      <text>
        <r>
          <rPr>
            <b/>
            <sz val="9"/>
            <rFont val="宋体"/>
            <charset val="134"/>
          </rPr>
          <t>王从冰:</t>
        </r>
        <r>
          <rPr>
            <sz val="9"/>
            <rFont val="宋体"/>
            <charset val="134"/>
          </rPr>
          <t xml:space="preserve">
2021.4.5核对平台，煤矿填报为中等
</t>
        </r>
      </text>
    </comment>
    <comment ref="E84" authorId="0">
      <text>
        <r>
          <rPr>
            <b/>
            <sz val="9"/>
            <rFont val="宋体"/>
            <charset val="134"/>
          </rPr>
          <t>王从冰:</t>
        </r>
        <r>
          <rPr>
            <sz val="9"/>
            <rFont val="宋体"/>
            <charset val="134"/>
          </rPr>
          <t xml:space="preserve">
资源枯竭；普采综采升级；暂未放行2021.10.22
2022.5.30-执法二处，张，由D调整B，平台中正常生产</t>
        </r>
      </text>
    </comment>
    <comment ref="E85" authorId="0">
      <text>
        <r>
          <rPr>
            <b/>
            <sz val="9"/>
            <rFont val="宋体"/>
            <charset val="134"/>
          </rPr>
          <t>王从冰:</t>
        </r>
        <r>
          <rPr>
            <sz val="9"/>
            <rFont val="宋体"/>
            <charset val="134"/>
          </rPr>
          <t xml:space="preserve">
2022.3查处重大隐患，调整为C
资源枯竭？</t>
        </r>
      </text>
    </comment>
    <comment ref="E86" authorId="0">
      <text>
        <r>
          <rPr>
            <b/>
            <sz val="9"/>
            <rFont val="宋体"/>
            <charset val="134"/>
          </rPr>
          <t>王从冰:</t>
        </r>
        <r>
          <rPr>
            <sz val="9"/>
            <rFont val="宋体"/>
            <charset val="134"/>
          </rPr>
          <t xml:space="preserve">
2022.10.4-7月重大隐患，由B调整C</t>
        </r>
      </text>
    </comment>
    <comment ref="K86" authorId="0">
      <text>
        <r>
          <rPr>
            <b/>
            <sz val="9"/>
            <rFont val="宋体"/>
            <charset val="134"/>
          </rPr>
          <t>王从冰:</t>
        </r>
        <r>
          <rPr>
            <sz val="9"/>
            <rFont val="宋体"/>
            <charset val="134"/>
          </rPr>
          <t xml:space="preserve">
2020.5.5核对平台，企业填报为中等</t>
        </r>
      </text>
    </comment>
    <comment ref="K90" authorId="0">
      <text>
        <r>
          <rPr>
            <b/>
            <sz val="9"/>
            <rFont val="宋体"/>
            <charset val="134"/>
          </rPr>
          <t>王从冰:</t>
        </r>
        <r>
          <rPr>
            <sz val="9"/>
            <rFont val="宋体"/>
            <charset val="134"/>
          </rPr>
          <t xml:space="preserve">
2022年一季度核对平台，简单变中等</t>
        </r>
      </text>
    </comment>
    <comment ref="E92" authorId="0">
      <text>
        <r>
          <rPr>
            <b/>
            <sz val="9"/>
            <rFont val="宋体"/>
            <charset val="134"/>
          </rPr>
          <t>王从冰:</t>
        </r>
        <r>
          <rPr>
            <sz val="9"/>
            <rFont val="宋体"/>
            <charset val="134"/>
          </rPr>
          <t xml:space="preserve">
2022.10.20-编制计划,由B调整A</t>
        </r>
      </text>
    </comment>
    <comment ref="K92" authorId="0">
      <text>
        <r>
          <rPr>
            <b/>
            <sz val="9"/>
            <rFont val="宋体"/>
            <charset val="134"/>
          </rPr>
          <t>王从冰:</t>
        </r>
        <r>
          <rPr>
            <sz val="9"/>
            <rFont val="宋体"/>
            <charset val="134"/>
          </rPr>
          <t xml:space="preserve">
2021.1.3核对平台，煤煤矿填报为中等，按填报</t>
        </r>
      </text>
    </comment>
    <comment ref="E93" authorId="0">
      <text>
        <r>
          <rPr>
            <b/>
            <sz val="9"/>
            <rFont val="宋体"/>
            <charset val="134"/>
          </rPr>
          <t>王从冰:</t>
        </r>
        <r>
          <rPr>
            <sz val="9"/>
            <rFont val="宋体"/>
            <charset val="134"/>
          </rPr>
          <t xml:space="preserve">
2022.5.28- A调整为C，5.6顶板事故</t>
        </r>
      </text>
    </comment>
    <comment ref="I93" authorId="2">
      <text>
        <r>
          <rPr>
            <b/>
            <sz val="9"/>
            <rFont val="宋体"/>
            <charset val="134"/>
          </rPr>
          <t>admin:</t>
        </r>
        <r>
          <rPr>
            <sz val="9"/>
            <rFont val="宋体"/>
            <charset val="134"/>
          </rPr>
          <t xml:space="preserve">
2022.6.15-核对平台，因5.6事故，责令停产整顿
2022.9.7核对平台，正常</t>
        </r>
      </text>
    </comment>
    <comment ref="K93" authorId="0">
      <text>
        <r>
          <rPr>
            <b/>
            <sz val="9"/>
            <rFont val="宋体"/>
            <charset val="134"/>
          </rPr>
          <t>王从冰:</t>
        </r>
        <r>
          <rPr>
            <sz val="9"/>
            <rFont val="宋体"/>
            <charset val="134"/>
          </rPr>
          <t xml:space="preserve">
2020.7.2基础数据平台简单变中等</t>
        </r>
      </text>
    </comment>
    <comment ref="D94" authorId="0">
      <text>
        <r>
          <rPr>
            <b/>
            <sz val="9"/>
            <rFont val="宋体"/>
            <charset val="134"/>
          </rPr>
          <t>王从冰:</t>
        </r>
        <r>
          <rPr>
            <sz val="9"/>
            <rFont val="宋体"/>
            <charset val="134"/>
          </rPr>
          <t xml:space="preserve">
原名称：榆林汇森煤矿建设运营有限责任公司冯家塔分公司</t>
        </r>
      </text>
    </comment>
    <comment ref="H94" authorId="0">
      <text>
        <r>
          <rPr>
            <b/>
            <sz val="9"/>
            <rFont val="宋体"/>
            <charset val="134"/>
          </rPr>
          <t>王从冰:</t>
        </r>
        <r>
          <rPr>
            <sz val="9"/>
            <rFont val="宋体"/>
            <charset val="134"/>
          </rPr>
          <t xml:space="preserve">
2021.10.22，拟释放优质产能200万吨/年，由600万吨/年变为800万吨/年，文件待发
2022.4.20-陕发改能煤炭（2022）568号---陕西省发展和改革委员会关于陕西清水川能股份有限公司冯家塔煤矿生产能力核定结果的批复 核增至800万吨/年</t>
        </r>
      </text>
    </comment>
    <comment ref="I94" authorId="2">
      <text>
        <r>
          <rPr>
            <b/>
            <sz val="9"/>
            <rFont val="宋体"/>
            <charset val="134"/>
          </rPr>
          <t>admin:</t>
        </r>
        <r>
          <rPr>
            <sz val="9"/>
            <rFont val="宋体"/>
            <charset val="134"/>
          </rPr>
          <t xml:space="preserve">
2022.6.15-核对平台，因5.4事故，停产整顿较短，县上批复维护性推进</t>
        </r>
      </text>
    </comment>
    <comment ref="E95" authorId="0">
      <text>
        <r>
          <rPr>
            <b/>
            <sz val="9"/>
            <rFont val="宋体"/>
            <charset val="134"/>
          </rPr>
          <t>王从冰:</t>
        </r>
        <r>
          <rPr>
            <sz val="9"/>
            <rFont val="宋体"/>
            <charset val="134"/>
          </rPr>
          <t xml:space="preserve">
2022.10.24,B调整A</t>
        </r>
      </text>
    </comment>
    <comment ref="H96" authorId="0">
      <text>
        <r>
          <rPr>
            <b/>
            <sz val="9"/>
            <rFont val="宋体"/>
            <charset val="134"/>
          </rPr>
          <t>王从冰:</t>
        </r>
        <r>
          <rPr>
            <sz val="9"/>
            <rFont val="宋体"/>
            <charset val="134"/>
          </rPr>
          <t xml:space="preserve">
陕煤局复〔2018〕99号文件，由120万吨/年核增至390万吨/年</t>
        </r>
      </text>
    </comment>
    <comment ref="H97" authorId="0">
      <text>
        <r>
          <rPr>
            <b/>
            <sz val="9"/>
            <rFont val="宋体"/>
            <charset val="134"/>
          </rPr>
          <t>王从冰:</t>
        </r>
        <r>
          <rPr>
            <sz val="9"/>
            <rFont val="宋体"/>
            <charset val="134"/>
          </rPr>
          <t xml:space="preserve">
煤安监函〔2015〕7号-《关于陕西德源府谷能源有限公司三道沟煤矿安全设施设计的批复》，安设批复设计能力900万吨/年降至500万吨/年
2021.10.22，拟释放优质产能400万吨/年，恢复900万吨/年，----矿安综函（2021）168号--国家矿山安全监察局综合司关于核定陕西德源府谷能源有限公司三道沟煤矿等2处煤矿生产能力的复函-2021.9.10</t>
        </r>
      </text>
    </comment>
    <comment ref="E98" authorId="0">
      <text>
        <r>
          <rPr>
            <b/>
            <sz val="9"/>
            <rFont val="宋体"/>
            <charset val="134"/>
          </rPr>
          <t>王从冰:</t>
        </r>
        <r>
          <rPr>
            <sz val="9"/>
            <rFont val="宋体"/>
            <charset val="134"/>
          </rPr>
          <t xml:space="preserve">
2022.6.1-3月查处重大隐患,由A调整为C
</t>
        </r>
      </text>
    </comment>
    <comment ref="K98" authorId="0">
      <text>
        <r>
          <rPr>
            <b/>
            <sz val="9"/>
            <rFont val="宋体"/>
            <charset val="134"/>
          </rPr>
          <t>王从冰:</t>
        </r>
        <r>
          <rPr>
            <sz val="9"/>
            <rFont val="宋体"/>
            <charset val="134"/>
          </rPr>
          <t xml:space="preserve">
2022年一季度核对平台，简单变中等</t>
        </r>
      </text>
    </comment>
    <comment ref="G99" authorId="0">
      <text>
        <r>
          <rPr>
            <b/>
            <sz val="9"/>
            <rFont val="宋体"/>
            <charset val="134"/>
          </rPr>
          <t>王从冰:</t>
        </r>
        <r>
          <rPr>
            <sz val="9"/>
            <rFont val="宋体"/>
            <charset val="134"/>
          </rPr>
          <t xml:space="preserve">
需查批复文件</t>
        </r>
      </text>
    </comment>
    <comment ref="E101" authorId="0">
      <text>
        <r>
          <rPr>
            <b/>
            <sz val="9"/>
            <rFont val="宋体"/>
            <charset val="134"/>
          </rPr>
          <t>王从冰:</t>
        </r>
        <r>
          <rPr>
            <sz val="9"/>
            <rFont val="宋体"/>
            <charset val="134"/>
          </rPr>
          <t xml:space="preserve">
2022.9.28,核对,此矿9月新取证,已复产，由D调整为C类</t>
        </r>
      </text>
    </comment>
    <comment ref="E102" authorId="0">
      <text>
        <r>
          <rPr>
            <b/>
            <sz val="9"/>
            <rFont val="宋体"/>
            <charset val="134"/>
          </rPr>
          <t>王从冰:</t>
        </r>
        <r>
          <rPr>
            <sz val="9"/>
            <rFont val="宋体"/>
            <charset val="134"/>
          </rPr>
          <t xml:space="preserve">
2022.5.30-5.9复工，由D调整为B</t>
        </r>
      </text>
    </comment>
    <comment ref="I102" authorId="0">
      <text>
        <r>
          <rPr>
            <b/>
            <sz val="9"/>
            <rFont val="宋体"/>
            <charset val="134"/>
          </rPr>
          <t>王从冰:</t>
        </r>
        <r>
          <rPr>
            <sz val="9"/>
            <rFont val="宋体"/>
            <charset val="134"/>
          </rPr>
          <t xml:space="preserve">
联合试运2018.10转到期
2022.5.30-执法二处，报5.9复工
2022.9.18，9月新颁证，资整转生产</t>
        </r>
      </text>
    </comment>
    <comment ref="E105" authorId="0">
      <text>
        <r>
          <rPr>
            <b/>
            <sz val="9"/>
            <rFont val="宋体"/>
            <charset val="134"/>
          </rPr>
          <t>王从冰:</t>
        </r>
        <r>
          <rPr>
            <sz val="9"/>
            <rFont val="宋体"/>
            <charset val="134"/>
          </rPr>
          <t xml:space="preserve">
2022.9.15-能源局报已批复维修整改，由D类调整为C类</t>
        </r>
      </text>
    </comment>
    <comment ref="I105" authorId="0">
      <text>
        <r>
          <rPr>
            <b/>
            <sz val="9"/>
            <rFont val="宋体"/>
            <charset val="134"/>
          </rPr>
          <t>王从冰:</t>
        </r>
        <r>
          <rPr>
            <sz val="9"/>
            <rFont val="宋体"/>
            <charset val="134"/>
          </rPr>
          <t xml:space="preserve">
2022.9.15-能源局报已批复维修整改</t>
        </r>
      </text>
    </comment>
    <comment ref="K105" authorId="0">
      <text>
        <r>
          <rPr>
            <b/>
            <sz val="9"/>
            <rFont val="宋体"/>
            <charset val="134"/>
          </rPr>
          <t>王从冰:</t>
        </r>
        <r>
          <rPr>
            <sz val="9"/>
            <rFont val="宋体"/>
            <charset val="134"/>
          </rPr>
          <t xml:space="preserve">
2022.6.30核对平台，简单变中等</t>
        </r>
      </text>
    </comment>
    <comment ref="G106" authorId="0">
      <text>
        <r>
          <rPr>
            <b/>
            <sz val="9"/>
            <rFont val="宋体"/>
            <charset val="134"/>
          </rPr>
          <t>王从冰:</t>
        </r>
        <r>
          <rPr>
            <sz val="9"/>
            <rFont val="宋体"/>
            <charset val="134"/>
          </rPr>
          <t xml:space="preserve">
资源整合、扩建，陕煤安公告〔2020〕10号，2020.6.8，新颁证，转生产</t>
        </r>
      </text>
    </comment>
    <comment ref="E107" authorId="0">
      <text>
        <r>
          <rPr>
            <b/>
            <sz val="9"/>
            <rFont val="宋体"/>
            <charset val="134"/>
          </rPr>
          <t>王从冰:</t>
        </r>
        <r>
          <rPr>
            <sz val="9"/>
            <rFont val="宋体"/>
            <charset val="134"/>
          </rPr>
          <t xml:space="preserve">
资源枯竭</t>
        </r>
      </text>
    </comment>
    <comment ref="H108" authorId="0">
      <text>
        <r>
          <rPr>
            <b/>
            <sz val="9"/>
            <rFont val="宋体"/>
            <charset val="134"/>
          </rPr>
          <t>王从冰:</t>
        </r>
        <r>
          <rPr>
            <sz val="9"/>
            <rFont val="宋体"/>
            <charset val="134"/>
          </rPr>
          <t xml:space="preserve">
陕煤安监一函字〔2014〕1号-陕西煤矿安全监察局关于同意府谷县府谷镇普冉煤矿资源整合安全设施设计变更备案的函；
陕煤安监局发〔2013〕270号，
陕煤安监局发〔2010〕80号，
前期一水平，45万吨/年，14a
后期二水平，120万吨/年，13.5a</t>
        </r>
      </text>
    </comment>
    <comment ref="K108" authorId="0">
      <text>
        <r>
          <rPr>
            <b/>
            <sz val="9"/>
            <rFont val="宋体"/>
            <charset val="134"/>
          </rPr>
          <t>王从冰:</t>
        </r>
        <r>
          <rPr>
            <sz val="9"/>
            <rFont val="宋体"/>
            <charset val="134"/>
          </rPr>
          <t xml:space="preserve">
2021.4.5核对平台，煤矿填报为中等
</t>
        </r>
      </text>
    </comment>
    <comment ref="G109" authorId="0">
      <text>
        <r>
          <rPr>
            <b/>
            <sz val="9"/>
            <rFont val="宋体"/>
            <charset val="134"/>
          </rPr>
          <t>王从冰:</t>
        </r>
        <r>
          <rPr>
            <sz val="9"/>
            <rFont val="宋体"/>
            <charset val="134"/>
          </rPr>
          <t xml:space="preserve">
需查批复文件</t>
        </r>
      </text>
    </comment>
    <comment ref="E110" authorId="0">
      <text>
        <r>
          <rPr>
            <b/>
            <sz val="9"/>
            <rFont val="宋体"/>
            <charset val="134"/>
          </rPr>
          <t>王从冰:</t>
        </r>
        <r>
          <rPr>
            <sz val="9"/>
            <rFont val="宋体"/>
            <charset val="134"/>
          </rPr>
          <t xml:space="preserve">
2021.7.4,二季度调整煤矿类别，D调整为C
C调B
2022.11.2，核对平台，为D，咨询二处，短期内无法复工
</t>
        </r>
      </text>
    </comment>
    <comment ref="E111" authorId="0">
      <text>
        <r>
          <rPr>
            <b/>
            <sz val="9"/>
            <rFont val="宋体"/>
            <charset val="134"/>
          </rPr>
          <t>王从冰:</t>
        </r>
        <r>
          <rPr>
            <sz val="9"/>
            <rFont val="宋体"/>
            <charset val="134"/>
          </rPr>
          <t xml:space="preserve">
一季度末由D类调整为C类
2022.10.20-编制计划时，由C调整B</t>
        </r>
      </text>
    </comment>
    <comment ref="K111" authorId="0">
      <text>
        <r>
          <rPr>
            <b/>
            <sz val="9"/>
            <rFont val="宋体"/>
            <charset val="134"/>
          </rPr>
          <t>王从冰:</t>
        </r>
        <r>
          <rPr>
            <sz val="9"/>
            <rFont val="宋体"/>
            <charset val="134"/>
          </rPr>
          <t xml:space="preserve">
2022年一季度核对平台，简单变中等</t>
        </r>
      </text>
    </comment>
    <comment ref="G112" authorId="0">
      <text>
        <r>
          <rPr>
            <b/>
            <sz val="9"/>
            <rFont val="宋体"/>
            <charset val="134"/>
          </rPr>
          <t>王从冰:</t>
        </r>
        <r>
          <rPr>
            <sz val="9"/>
            <rFont val="宋体"/>
            <charset val="134"/>
          </rPr>
          <t xml:space="preserve">
需查批复文件</t>
        </r>
      </text>
    </comment>
    <comment ref="I112" authorId="0">
      <text>
        <r>
          <rPr>
            <b/>
            <sz val="9"/>
            <rFont val="宋体"/>
            <charset val="134"/>
          </rPr>
          <t>王从冰:</t>
        </r>
        <r>
          <rPr>
            <sz val="9"/>
            <rFont val="宋体"/>
            <charset val="134"/>
          </rPr>
          <t xml:space="preserve">
未开工建设</t>
        </r>
      </text>
    </comment>
    <comment ref="I114" authorId="2">
      <text>
        <r>
          <rPr>
            <b/>
            <sz val="9"/>
            <rFont val="宋体"/>
            <charset val="134"/>
          </rPr>
          <t>admin:</t>
        </r>
        <r>
          <rPr>
            <sz val="9"/>
            <rFont val="宋体"/>
            <charset val="134"/>
          </rPr>
          <t xml:space="preserve">
2022.6.15-核对平台</t>
        </r>
      </text>
    </comment>
    <comment ref="E115" authorId="0">
      <text>
        <r>
          <rPr>
            <b/>
            <sz val="9"/>
            <rFont val="宋体"/>
            <charset val="134"/>
          </rPr>
          <t xml:space="preserve">王从冰:
</t>
        </r>
        <r>
          <rPr>
            <sz val="9"/>
            <rFont val="宋体"/>
            <charset val="134"/>
          </rPr>
          <t>2022.9.15-能源局报已批复维修整改，由D类调整为C类</t>
        </r>
      </text>
    </comment>
    <comment ref="I115" authorId="2">
      <text>
        <r>
          <rPr>
            <b/>
            <sz val="9"/>
            <rFont val="宋体"/>
            <charset val="134"/>
          </rPr>
          <t>admin:</t>
        </r>
        <r>
          <rPr>
            <sz val="9"/>
            <rFont val="宋体"/>
            <charset val="134"/>
          </rPr>
          <t xml:space="preserve">
2022.6.15-核对平台
2022.9.15-能源局报已批复维修整改，由D类调整为C类</t>
        </r>
      </text>
    </comment>
    <comment ref="E116" authorId="0">
      <text>
        <r>
          <rPr>
            <b/>
            <sz val="9"/>
            <rFont val="宋体"/>
            <charset val="134"/>
          </rPr>
          <t>王从冰:</t>
        </r>
        <r>
          <rPr>
            <sz val="9"/>
            <rFont val="宋体"/>
            <charset val="134"/>
          </rPr>
          <t xml:space="preserve">
2021.7.3
二季度调整煤矿类别，由D调整为B类</t>
        </r>
      </text>
    </comment>
    <comment ref="I116" authorId="0">
      <text>
        <r>
          <rPr>
            <b/>
            <sz val="9"/>
            <rFont val="宋体"/>
            <charset val="134"/>
          </rPr>
          <t>王从冰:</t>
        </r>
        <r>
          <rPr>
            <sz val="9"/>
            <rFont val="宋体"/>
            <charset val="134"/>
          </rPr>
          <t xml:space="preserve">
2021.7.4二季度末调整分类时,状态为自行停产矿井</t>
        </r>
      </text>
    </comment>
    <comment ref="H117" authorId="0">
      <text>
        <r>
          <rPr>
            <b/>
            <sz val="9"/>
            <rFont val="宋体"/>
            <charset val="134"/>
          </rPr>
          <t>王从冰:</t>
        </r>
        <r>
          <rPr>
            <sz val="9"/>
            <rFont val="宋体"/>
            <charset val="134"/>
          </rPr>
          <t xml:space="preserve">
陕发改能煤炭（2020）93号--陕西省发展和改革委员会关于陕西中太能源投资有限公司朱家峁煤矿生产能力核定结果的通知，由150万吨/年核增至300万吨/年，1月22日</t>
        </r>
      </text>
    </comment>
    <comment ref="G119" authorId="0">
      <text>
        <r>
          <rPr>
            <b/>
            <sz val="9"/>
            <rFont val="宋体"/>
            <charset val="134"/>
          </rPr>
          <t>王从冰:</t>
        </r>
        <r>
          <rPr>
            <sz val="9"/>
            <rFont val="宋体"/>
            <charset val="134"/>
          </rPr>
          <t xml:space="preserve">
2021.3.1局长办公会，陕煤安公告〔2021〕5号，予以新颁；资整转生产。</t>
        </r>
      </text>
    </comment>
    <comment ref="G120" authorId="0">
      <text>
        <r>
          <rPr>
            <b/>
            <sz val="9"/>
            <rFont val="宋体"/>
            <charset val="134"/>
          </rPr>
          <t>王从冰:</t>
        </r>
        <r>
          <rPr>
            <sz val="9"/>
            <rFont val="宋体"/>
            <charset val="134"/>
          </rPr>
          <t xml:space="preserve">
2021.11已经验收核查，待发证
2022.1.17在省应急厅会议纪要中，未查到此矿信息。原为资源整合煤矿
陕西省应急管理厅公告（2022年第20号），2022.5.26第5次安证专题会议，新颁证，资整变生产</t>
        </r>
      </text>
    </comment>
    <comment ref="E121" authorId="0">
      <text>
        <r>
          <rPr>
            <b/>
            <sz val="9"/>
            <rFont val="宋体"/>
            <charset val="134"/>
          </rPr>
          <t>王从冰:</t>
        </r>
        <r>
          <rPr>
            <sz val="9"/>
            <rFont val="宋体"/>
            <charset val="134"/>
          </rPr>
          <t xml:space="preserve">
2022.11.2-由B调整为A，二级标准化</t>
        </r>
      </text>
    </comment>
    <comment ref="E122" authorId="0">
      <text>
        <r>
          <rPr>
            <b/>
            <sz val="9"/>
            <rFont val="宋体"/>
            <charset val="134"/>
          </rPr>
          <t>王从冰:</t>
        </r>
        <r>
          <rPr>
            <sz val="9"/>
            <rFont val="宋体"/>
            <charset val="134"/>
          </rPr>
          <t xml:space="preserve">
资源枯竭；该矿10.22已复工，计划初分D，调整为B</t>
        </r>
      </text>
    </comment>
    <comment ref="G122" authorId="0">
      <text>
        <r>
          <rPr>
            <b/>
            <sz val="9"/>
            <rFont val="宋体"/>
            <charset val="134"/>
          </rPr>
          <t>王从冰:</t>
        </r>
        <r>
          <rPr>
            <sz val="9"/>
            <rFont val="宋体"/>
            <charset val="134"/>
          </rPr>
          <t xml:space="preserve">
2021.3.1局长办公会，陕煤安公告〔2021〕5号，予以新颁；资整转生产</t>
        </r>
      </text>
    </comment>
    <comment ref="E125" authorId="0">
      <text>
        <r>
          <rPr>
            <b/>
            <sz val="9"/>
            <rFont val="宋体"/>
            <charset val="134"/>
          </rPr>
          <t>王从冰:</t>
        </r>
        <r>
          <rPr>
            <sz val="9"/>
            <rFont val="宋体"/>
            <charset val="134"/>
          </rPr>
          <t xml:space="preserve">
2022.10.20-编制计划由C调整B</t>
        </r>
      </text>
    </comment>
    <comment ref="I125" authorId="0">
      <text>
        <r>
          <rPr>
            <b/>
            <sz val="9"/>
            <rFont val="宋体"/>
            <charset val="134"/>
          </rPr>
          <t>王从冰:</t>
        </r>
        <r>
          <rPr>
            <sz val="9"/>
            <rFont val="宋体"/>
            <charset val="134"/>
          </rPr>
          <t xml:space="preserve">
2021.4.25局长办公会议未通过延期，安证过期停产</t>
        </r>
      </text>
    </comment>
    <comment ref="H126" authorId="2">
      <text>
        <r>
          <rPr>
            <b/>
            <sz val="9"/>
            <rFont val="宋体"/>
            <charset val="134"/>
          </rPr>
          <t>admin:</t>
        </r>
        <r>
          <rPr>
            <sz val="9"/>
            <rFont val="宋体"/>
            <charset val="134"/>
          </rPr>
          <t xml:space="preserve">
设计能力120万吨/年，前期60万吨/年？查设计批复</t>
        </r>
      </text>
    </comment>
    <comment ref="D128" authorId="0">
      <text>
        <r>
          <rPr>
            <b/>
            <sz val="9"/>
            <rFont val="宋体"/>
            <charset val="134"/>
          </rPr>
          <t>王从冰:</t>
        </r>
        <r>
          <rPr>
            <sz val="9"/>
            <rFont val="宋体"/>
            <charset val="134"/>
          </rPr>
          <t xml:space="preserve">
陕西省应急厅公告（2022年第41号），2022.10.25，第14次会议煤矿安证专题会议，同意变更企业名称、主要负责人；
原名称：横山县韩岔乡东方红煤矿</t>
        </r>
      </text>
    </comment>
    <comment ref="E131" authorId="0">
      <text>
        <r>
          <rPr>
            <b/>
            <sz val="9"/>
            <rFont val="宋体"/>
            <charset val="134"/>
          </rPr>
          <t>王从冰:</t>
        </r>
        <r>
          <rPr>
            <sz val="9"/>
            <rFont val="宋体"/>
            <charset val="134"/>
          </rPr>
          <t xml:space="preserve">
2022年10月查处重大隐患，由B调整C</t>
        </r>
      </text>
    </comment>
    <comment ref="E132" authorId="0">
      <text>
        <r>
          <rPr>
            <b/>
            <sz val="9"/>
            <rFont val="宋体"/>
            <charset val="134"/>
          </rPr>
          <t>王从冰:</t>
        </r>
        <r>
          <rPr>
            <sz val="9"/>
            <rFont val="宋体"/>
            <charset val="134"/>
          </rPr>
          <t xml:space="preserve">
2021.7.4,二季度调整煤矿类别，D调整为B
2022.10.4,9月查处重大隐患,A调整C</t>
        </r>
      </text>
    </comment>
    <comment ref="G132" authorId="0">
      <text>
        <r>
          <rPr>
            <b/>
            <sz val="9"/>
            <rFont val="宋体"/>
            <charset val="134"/>
          </rPr>
          <t>王从冰:</t>
        </r>
        <r>
          <rPr>
            <sz val="9"/>
            <rFont val="宋体"/>
            <charset val="134"/>
          </rPr>
          <t xml:space="preserve">
2022年编计划时临时调整为改建
2022.4.27，陕西省应急厅公告（2022年第13号），第4次会议煤矿安证会议，同意新颁安证，资整变生产</t>
        </r>
      </text>
    </comment>
    <comment ref="I132" authorId="0">
      <text>
        <r>
          <rPr>
            <b/>
            <sz val="9"/>
            <rFont val="宋体"/>
            <charset val="134"/>
          </rPr>
          <t>王从冰:</t>
        </r>
        <r>
          <rPr>
            <sz val="9"/>
            <rFont val="宋体"/>
            <charset val="134"/>
          </rPr>
          <t xml:space="preserve">
2021.7.4,二季度调整煤矿类别，D调整为B,状态调整</t>
        </r>
      </text>
    </comment>
    <comment ref="G133" authorId="0">
      <text>
        <r>
          <rPr>
            <b/>
            <sz val="9"/>
            <rFont val="宋体"/>
            <charset val="134"/>
          </rPr>
          <t>王从冰:</t>
        </r>
        <r>
          <rPr>
            <sz val="9"/>
            <rFont val="宋体"/>
            <charset val="134"/>
          </rPr>
          <t xml:space="preserve">
2021.11.15应急厅颁证，资整转生产</t>
        </r>
      </text>
    </comment>
    <comment ref="I134" authorId="0">
      <text>
        <r>
          <rPr>
            <b/>
            <sz val="9"/>
            <rFont val="宋体"/>
            <charset val="134"/>
          </rPr>
          <t>王从冰:</t>
        </r>
        <r>
          <rPr>
            <sz val="9"/>
            <rFont val="宋体"/>
            <charset val="134"/>
          </rPr>
          <t xml:space="preserve">
2022年一季度核对平台为停建
2022.5.30，核对，正常建设
2022.6.15-系统中为长期停建，实际已复工，通知修改为正常建设</t>
        </r>
      </text>
    </comment>
    <comment ref="E135" authorId="0">
      <text>
        <r>
          <rPr>
            <b/>
            <sz val="9"/>
            <rFont val="宋体"/>
            <charset val="134"/>
          </rPr>
          <t>王从冰:</t>
        </r>
        <r>
          <rPr>
            <sz val="9"/>
            <rFont val="宋体"/>
            <charset val="134"/>
          </rPr>
          <t xml:space="preserve">
2022.6.2-5月查处1条重大隐患,由B调整为C类</t>
        </r>
      </text>
    </comment>
    <comment ref="G135" authorId="0">
      <text>
        <r>
          <rPr>
            <b/>
            <sz val="9"/>
            <rFont val="宋体"/>
            <charset val="134"/>
          </rPr>
          <t>王从冰:</t>
        </r>
        <r>
          <rPr>
            <sz val="9"/>
            <rFont val="宋体"/>
            <charset val="134"/>
          </rPr>
          <t xml:space="preserve">
2021.4.6局长办公会，陕煤安公告〔2021〕7号，予以新颁；资整转生产。</t>
        </r>
      </text>
    </comment>
    <comment ref="I135" authorId="0">
      <text>
        <r>
          <rPr>
            <b/>
            <sz val="9"/>
            <rFont val="宋体"/>
            <charset val="134"/>
          </rPr>
          <t>王从冰:</t>
        </r>
        <r>
          <rPr>
            <sz val="9"/>
            <rFont val="宋体"/>
            <charset val="134"/>
          </rPr>
          <t xml:space="preserve">
2022.7.25事故，停产整顿</t>
        </r>
      </text>
    </comment>
    <comment ref="G136" authorId="0">
      <text>
        <r>
          <rPr>
            <b/>
            <sz val="9"/>
            <rFont val="宋体"/>
            <charset val="134"/>
          </rPr>
          <t>王从冰:</t>
        </r>
        <r>
          <rPr>
            <sz val="9"/>
            <rFont val="宋体"/>
            <charset val="134"/>
          </rPr>
          <t xml:space="preserve">
需查批复文件</t>
        </r>
      </text>
    </comment>
    <comment ref="I136" authorId="0">
      <text>
        <r>
          <rPr>
            <b/>
            <sz val="9"/>
            <rFont val="宋体"/>
            <charset val="134"/>
          </rPr>
          <t>王从冰:</t>
        </r>
        <r>
          <rPr>
            <sz val="9"/>
            <rFont val="宋体"/>
            <charset val="134"/>
          </rPr>
          <t xml:space="preserve">
2014年1月停工</t>
        </r>
      </text>
    </comment>
    <comment ref="G137" authorId="0">
      <text>
        <r>
          <rPr>
            <b/>
            <sz val="9"/>
            <rFont val="宋体"/>
            <charset val="134"/>
          </rPr>
          <t>王从冰:</t>
        </r>
        <r>
          <rPr>
            <sz val="9"/>
            <rFont val="宋体"/>
            <charset val="134"/>
          </rPr>
          <t xml:space="preserve">
需查批复文件</t>
        </r>
      </text>
    </comment>
    <comment ref="I137" authorId="0">
      <text>
        <r>
          <rPr>
            <b/>
            <sz val="9"/>
            <rFont val="宋体"/>
            <charset val="134"/>
          </rPr>
          <t>王从冰:</t>
        </r>
        <r>
          <rPr>
            <sz val="9"/>
            <rFont val="宋体"/>
            <charset val="134"/>
          </rPr>
          <t xml:space="preserve">
2011年8月停工</t>
        </r>
      </text>
    </comment>
    <comment ref="E138" authorId="0">
      <text>
        <r>
          <rPr>
            <b/>
            <sz val="9"/>
            <rFont val="宋体"/>
            <charset val="134"/>
          </rPr>
          <t>王从冰:</t>
        </r>
        <r>
          <rPr>
            <sz val="9"/>
            <rFont val="宋体"/>
            <charset val="134"/>
          </rPr>
          <t xml:space="preserve">
2022.11.15-查处2条重大隐患，由B调整C</t>
        </r>
      </text>
    </comment>
    <comment ref="G138" authorId="0">
      <text>
        <r>
          <rPr>
            <b/>
            <sz val="9"/>
            <rFont val="宋体"/>
            <charset val="134"/>
          </rPr>
          <t>王从冰:</t>
        </r>
        <r>
          <rPr>
            <sz val="9"/>
            <rFont val="宋体"/>
            <charset val="134"/>
          </rPr>
          <t xml:space="preserve">
2022年编计划时临时调整为扩建
需查批复文件</t>
        </r>
      </text>
    </comment>
    <comment ref="G139" authorId="0">
      <text>
        <r>
          <rPr>
            <b/>
            <sz val="9"/>
            <rFont val="宋体"/>
            <charset val="134"/>
          </rPr>
          <t>王从冰:</t>
        </r>
        <r>
          <rPr>
            <sz val="9"/>
            <rFont val="宋体"/>
            <charset val="134"/>
          </rPr>
          <t xml:space="preserve">
需查批复文件</t>
        </r>
      </text>
    </comment>
    <comment ref="G140" authorId="0">
      <text>
        <r>
          <rPr>
            <b/>
            <sz val="9"/>
            <rFont val="宋体"/>
            <charset val="134"/>
          </rPr>
          <t>王从冰:</t>
        </r>
        <r>
          <rPr>
            <sz val="9"/>
            <rFont val="宋体"/>
            <charset val="134"/>
          </rPr>
          <t xml:space="preserve">
需查批复文件</t>
        </r>
      </text>
    </comment>
    <comment ref="E141" authorId="0">
      <text>
        <r>
          <rPr>
            <b/>
            <sz val="9"/>
            <rFont val="宋体"/>
            <charset val="134"/>
          </rPr>
          <t>王从冰:</t>
        </r>
        <r>
          <rPr>
            <sz val="9"/>
            <rFont val="宋体"/>
            <charset val="134"/>
          </rPr>
          <t xml:space="preserve">
因重大隐患，一季度末由B类调整C类
</t>
        </r>
      </text>
    </comment>
    <comment ref="G141" authorId="0">
      <text>
        <r>
          <rPr>
            <b/>
            <sz val="9"/>
            <rFont val="宋体"/>
            <charset val="134"/>
          </rPr>
          <t>王从冰:</t>
        </r>
        <r>
          <rPr>
            <sz val="9"/>
            <rFont val="宋体"/>
            <charset val="134"/>
          </rPr>
          <t xml:space="preserve">
2022年编计划时临时调整为扩建，需查批复文件
2022.10.12核对，10.8颁发安证，资整转生产</t>
        </r>
      </text>
    </comment>
    <comment ref="K141" authorId="0">
      <text>
        <r>
          <rPr>
            <b/>
            <sz val="9"/>
            <rFont val="宋体"/>
            <charset val="134"/>
          </rPr>
          <t>王从冰:</t>
        </r>
        <r>
          <rPr>
            <sz val="9"/>
            <rFont val="宋体"/>
            <charset val="134"/>
          </rPr>
          <t xml:space="preserve">
2022年一季度核对平台，中等变简单</t>
        </r>
      </text>
    </comment>
    <comment ref="G142" authorId="0">
      <text>
        <r>
          <rPr>
            <b/>
            <sz val="9"/>
            <rFont val="宋体"/>
            <charset val="134"/>
          </rPr>
          <t>王从冰:</t>
        </r>
        <r>
          <rPr>
            <sz val="9"/>
            <rFont val="宋体"/>
            <charset val="134"/>
          </rPr>
          <t xml:space="preserve">
需查批复文件</t>
        </r>
      </text>
    </comment>
    <comment ref="K143" authorId="0">
      <text>
        <r>
          <rPr>
            <b/>
            <sz val="9"/>
            <rFont val="宋体"/>
            <charset val="134"/>
          </rPr>
          <t>王从冰:</t>
        </r>
        <r>
          <rPr>
            <sz val="9"/>
            <rFont val="宋体"/>
            <charset val="134"/>
          </rPr>
          <t xml:space="preserve">
2022年一季度核对平台，简单变中等</t>
        </r>
      </text>
    </comment>
    <comment ref="E144" authorId="0">
      <text>
        <r>
          <rPr>
            <b/>
            <sz val="9"/>
            <rFont val="宋体"/>
            <charset val="134"/>
          </rPr>
          <t>王从冰:</t>
        </r>
        <r>
          <rPr>
            <sz val="9"/>
            <rFont val="宋体"/>
            <charset val="134"/>
          </rPr>
          <t xml:space="preserve">
2022.10.18-由C调整为B类</t>
        </r>
      </text>
    </comment>
    <comment ref="F146" authorId="3">
      <text>
        <r>
          <rPr>
            <b/>
            <sz val="9"/>
            <rFont val="宋体"/>
            <charset val="134"/>
          </rPr>
          <t>WangCongbing:</t>
        </r>
        <r>
          <rPr>
            <sz val="9"/>
            <rFont val="宋体"/>
            <charset val="134"/>
          </rPr>
          <t xml:space="preserve">
2022.7.13核对平台，乡镇变国地，西北能源</t>
        </r>
      </text>
    </comment>
    <comment ref="E147" authorId="0">
      <text>
        <r>
          <rPr>
            <b/>
            <sz val="9"/>
            <rFont val="宋体"/>
            <charset val="134"/>
          </rPr>
          <t>王从冰:</t>
        </r>
        <r>
          <rPr>
            <sz val="9"/>
            <rFont val="宋体"/>
            <charset val="134"/>
          </rPr>
          <t xml:space="preserve">
2022.10.18-由C调整为B类</t>
        </r>
      </text>
    </comment>
    <comment ref="E148" authorId="0">
      <text>
        <r>
          <rPr>
            <b/>
            <sz val="9"/>
            <rFont val="宋体"/>
            <charset val="134"/>
          </rPr>
          <t>王从冰:</t>
        </r>
        <r>
          <rPr>
            <sz val="9"/>
            <rFont val="宋体"/>
            <charset val="134"/>
          </rPr>
          <t xml:space="preserve">
2022.10.18-由C调整为B类</t>
        </r>
      </text>
    </comment>
    <comment ref="E149" authorId="0">
      <text>
        <r>
          <rPr>
            <b/>
            <sz val="9"/>
            <rFont val="宋体"/>
            <charset val="134"/>
          </rPr>
          <t>王从冰:</t>
        </r>
        <r>
          <rPr>
            <sz val="9"/>
            <rFont val="宋体"/>
            <charset val="134"/>
          </rPr>
          <t xml:space="preserve">
2022.6.2-5月查处1条重大隐患，由B类调整为C类</t>
        </r>
      </text>
    </comment>
    <comment ref="E150" authorId="0">
      <text>
        <r>
          <rPr>
            <b/>
            <sz val="9"/>
            <rFont val="宋体"/>
            <charset val="134"/>
          </rPr>
          <t>王从冰:</t>
        </r>
        <r>
          <rPr>
            <sz val="9"/>
            <rFont val="宋体"/>
            <charset val="134"/>
          </rPr>
          <t xml:space="preserve">
2022.10.18-由C调整为B类</t>
        </r>
      </text>
    </comment>
    <comment ref="E152" authorId="0">
      <text>
        <r>
          <rPr>
            <b/>
            <sz val="9"/>
            <rFont val="宋体"/>
            <charset val="134"/>
          </rPr>
          <t>王从冰:</t>
        </r>
        <r>
          <rPr>
            <sz val="9"/>
            <rFont val="宋体"/>
            <charset val="134"/>
          </rPr>
          <t xml:space="preserve">
2022.10.20-编制计划，由C调整B</t>
        </r>
      </text>
    </comment>
    <comment ref="K152" authorId="2">
      <text>
        <r>
          <rPr>
            <b/>
            <sz val="9"/>
            <rFont val="宋体"/>
            <charset val="134"/>
          </rPr>
          <t>admin:</t>
        </r>
        <r>
          <rPr>
            <sz val="9"/>
            <rFont val="宋体"/>
            <charset val="134"/>
          </rPr>
          <t xml:space="preserve">
2022.6.15-核对平台，简单变中等</t>
        </r>
      </text>
    </comment>
    <comment ref="G154" authorId="0">
      <text>
        <r>
          <rPr>
            <b/>
            <sz val="9"/>
            <rFont val="宋体"/>
            <charset val="134"/>
          </rPr>
          <t>王从冰:</t>
        </r>
        <r>
          <rPr>
            <sz val="9"/>
            <rFont val="宋体"/>
            <charset val="134"/>
          </rPr>
          <t xml:space="preserve">
2022年编计划时临时调整为扩建
需查批复文件</t>
        </r>
      </text>
    </comment>
    <comment ref="K154" authorId="0">
      <text>
        <r>
          <rPr>
            <b/>
            <sz val="9"/>
            <rFont val="宋体"/>
            <charset val="134"/>
          </rPr>
          <t>王从冰:</t>
        </r>
        <r>
          <rPr>
            <sz val="9"/>
            <rFont val="宋体"/>
            <charset val="134"/>
          </rPr>
          <t xml:space="preserve">
2022年一季度核对平台，简单变中等</t>
        </r>
      </text>
    </comment>
    <comment ref="G155" authorId="0">
      <text>
        <r>
          <rPr>
            <b/>
            <sz val="9"/>
            <rFont val="宋体"/>
            <charset val="134"/>
          </rPr>
          <t>王从冰:</t>
        </r>
        <r>
          <rPr>
            <sz val="9"/>
            <rFont val="宋体"/>
            <charset val="134"/>
          </rPr>
          <t xml:space="preserve">
需查批复文件</t>
        </r>
      </text>
    </comment>
    <comment ref="K156" authorId="0">
      <text>
        <r>
          <rPr>
            <b/>
            <sz val="9"/>
            <rFont val="宋体"/>
            <charset val="134"/>
          </rPr>
          <t>王从冰:</t>
        </r>
        <r>
          <rPr>
            <sz val="9"/>
            <rFont val="宋体"/>
            <charset val="134"/>
          </rPr>
          <t xml:space="preserve">
2022.7.29，核对平台，简单变中等</t>
        </r>
      </text>
    </comment>
    <comment ref="G157" authorId="0">
      <text>
        <r>
          <rPr>
            <b/>
            <sz val="9"/>
            <rFont val="宋体"/>
            <charset val="134"/>
          </rPr>
          <t>王从冰:</t>
        </r>
        <r>
          <rPr>
            <sz val="9"/>
            <rFont val="宋体"/>
            <charset val="134"/>
          </rPr>
          <t xml:space="preserve">
2022年编计划时临时调整为扩建
2022.6.28，新颁证资整变生产</t>
        </r>
      </text>
    </comment>
    <comment ref="G158" authorId="0">
      <text>
        <r>
          <rPr>
            <b/>
            <sz val="9"/>
            <rFont val="宋体"/>
            <charset val="134"/>
          </rPr>
          <t>王从冰:</t>
        </r>
        <r>
          <rPr>
            <sz val="9"/>
            <rFont val="宋体"/>
            <charset val="134"/>
          </rPr>
          <t xml:space="preserve">
需查批复文件</t>
        </r>
      </text>
    </comment>
    <comment ref="K158" authorId="0">
      <text>
        <r>
          <rPr>
            <b/>
            <sz val="9"/>
            <rFont val="宋体"/>
            <charset val="134"/>
          </rPr>
          <t>王从冰:</t>
        </r>
        <r>
          <rPr>
            <sz val="9"/>
            <rFont val="宋体"/>
            <charset val="134"/>
          </rPr>
          <t xml:space="preserve">
2022年一季度核对平台，简单变中等</t>
        </r>
      </text>
    </comment>
    <comment ref="G161" authorId="0">
      <text>
        <r>
          <rPr>
            <b/>
            <sz val="9"/>
            <rFont val="宋体"/>
            <charset val="134"/>
          </rPr>
          <t>王从冰:</t>
        </r>
        <r>
          <rPr>
            <sz val="9"/>
            <rFont val="宋体"/>
            <charset val="134"/>
          </rPr>
          <t xml:space="preserve">
2022年编计划时临时调整为扩建
2022.6.28，新颁证资整变生产</t>
        </r>
      </text>
    </comment>
    <comment ref="F163" authorId="3">
      <text>
        <r>
          <rPr>
            <b/>
            <sz val="9"/>
            <rFont val="宋体"/>
            <charset val="134"/>
          </rPr>
          <t>WangCongbing:</t>
        </r>
        <r>
          <rPr>
            <sz val="9"/>
            <rFont val="宋体"/>
            <charset val="134"/>
          </rPr>
          <t xml:space="preserve">
2022.7.13核对平台，乡镇变国地，西北能源</t>
        </r>
      </text>
    </comment>
    <comment ref="E164" authorId="0">
      <text>
        <r>
          <rPr>
            <b/>
            <sz val="9"/>
            <rFont val="宋体"/>
            <charset val="134"/>
          </rPr>
          <t>王从冰:</t>
        </r>
        <r>
          <rPr>
            <sz val="9"/>
            <rFont val="宋体"/>
            <charset val="134"/>
          </rPr>
          <t xml:space="preserve">
2022.10.20-编制计划，由C调整B</t>
        </r>
      </text>
    </comment>
    <comment ref="K164" authorId="2">
      <text>
        <r>
          <rPr>
            <b/>
            <sz val="9"/>
            <rFont val="宋体"/>
            <charset val="134"/>
          </rPr>
          <t>admin:</t>
        </r>
        <r>
          <rPr>
            <sz val="9"/>
            <rFont val="宋体"/>
            <charset val="134"/>
          </rPr>
          <t xml:space="preserve">
2022.6.15-核对平台，简单变中等</t>
        </r>
      </text>
    </comment>
    <comment ref="K165" authorId="0">
      <text>
        <r>
          <rPr>
            <b/>
            <sz val="9"/>
            <rFont val="宋体"/>
            <charset val="134"/>
          </rPr>
          <t>王从冰:</t>
        </r>
        <r>
          <rPr>
            <sz val="9"/>
            <rFont val="宋体"/>
            <charset val="134"/>
          </rPr>
          <t xml:space="preserve">
2022年一季度核对平台，简单变中等</t>
        </r>
      </text>
    </comment>
    <comment ref="E166" authorId="0">
      <text>
        <r>
          <rPr>
            <b/>
            <sz val="9"/>
            <rFont val="宋体"/>
            <charset val="134"/>
          </rPr>
          <t>王从冰:</t>
        </r>
        <r>
          <rPr>
            <sz val="9"/>
            <rFont val="宋体"/>
            <charset val="134"/>
          </rPr>
          <t xml:space="preserve">
2022.10.18-由C调整为B类</t>
        </r>
      </text>
    </comment>
    <comment ref="G166" authorId="0">
      <text>
        <r>
          <rPr>
            <b/>
            <sz val="9"/>
            <rFont val="宋体"/>
            <charset val="134"/>
          </rPr>
          <t>王从冰:</t>
        </r>
        <r>
          <rPr>
            <sz val="9"/>
            <rFont val="宋体"/>
            <charset val="134"/>
          </rPr>
          <t xml:space="preserve">
需查批复文件</t>
        </r>
      </text>
    </comment>
    <comment ref="I166" authorId="0">
      <text>
        <r>
          <rPr>
            <b/>
            <sz val="9"/>
            <rFont val="宋体"/>
            <charset val="134"/>
          </rPr>
          <t>王从冰:</t>
        </r>
        <r>
          <rPr>
            <sz val="9"/>
            <rFont val="宋体"/>
            <charset val="134"/>
          </rPr>
          <t xml:space="preserve">
2022年一季度，平台中，责令停止建设
2022.6.15-核对平台，正常建设</t>
        </r>
      </text>
    </comment>
    <comment ref="K171" authorId="0">
      <text>
        <r>
          <rPr>
            <b/>
            <sz val="9"/>
            <rFont val="宋体"/>
            <charset val="134"/>
          </rPr>
          <t>王从冰:</t>
        </r>
        <r>
          <rPr>
            <sz val="9"/>
            <rFont val="宋体"/>
            <charset val="134"/>
          </rPr>
          <t xml:space="preserve">
2022年一季度核对平台，简单变中等</t>
        </r>
      </text>
    </comment>
    <comment ref="E172" authorId="0">
      <text>
        <r>
          <rPr>
            <b/>
            <sz val="9"/>
            <rFont val="宋体"/>
            <charset val="134"/>
          </rPr>
          <t>王从冰:</t>
        </r>
        <r>
          <rPr>
            <sz val="9"/>
            <rFont val="宋体"/>
            <charset val="134"/>
          </rPr>
          <t xml:space="preserve">
2022..10.20-编制计划时，C调整B</t>
        </r>
      </text>
    </comment>
    <comment ref="E173" authorId="0">
      <text>
        <r>
          <rPr>
            <b/>
            <sz val="9"/>
            <rFont val="宋体"/>
            <charset val="134"/>
          </rPr>
          <t>王从冰:</t>
        </r>
        <r>
          <rPr>
            <sz val="9"/>
            <rFont val="宋体"/>
            <charset val="134"/>
          </rPr>
          <t xml:space="preserve">
2022.10.18-由C调整为B类</t>
        </r>
      </text>
    </comment>
    <comment ref="J174" authorId="0">
      <text>
        <r>
          <rPr>
            <b/>
            <sz val="9"/>
            <rFont val="宋体"/>
            <charset val="134"/>
          </rPr>
          <t>王从冰:</t>
        </r>
        <r>
          <rPr>
            <sz val="9"/>
            <rFont val="宋体"/>
            <charset val="134"/>
          </rPr>
          <t xml:space="preserve">
陕煤司字〔2022〕133号-陕西煤业化工集团责任有限公司关于呈送2022-2023年度煤矿瓦斯等级鉴定结果的报告，2022.11.3，升为高瓦斯矿井
</t>
        </r>
      </text>
    </comment>
    <comment ref="E175" authorId="0">
      <text>
        <r>
          <rPr>
            <b/>
            <sz val="9"/>
            <rFont val="宋体"/>
            <charset val="134"/>
          </rPr>
          <t>王从冰:</t>
        </r>
        <r>
          <rPr>
            <sz val="9"/>
            <rFont val="宋体"/>
            <charset val="134"/>
          </rPr>
          <t xml:space="preserve">
2022.10.27，查处超定员重大隐患，由B调整为C</t>
        </r>
      </text>
    </comment>
    <comment ref="E176" authorId="0">
      <text>
        <r>
          <rPr>
            <b/>
            <sz val="9"/>
            <rFont val="宋体"/>
            <charset val="134"/>
          </rPr>
          <t>王从冰:</t>
        </r>
        <r>
          <rPr>
            <sz val="9"/>
            <rFont val="宋体"/>
            <charset val="134"/>
          </rPr>
          <t xml:space="preserve">
2022.10.18-由B调整为A类</t>
        </r>
      </text>
    </comment>
    <comment ref="K176" authorId="0">
      <text>
        <r>
          <rPr>
            <b/>
            <sz val="9"/>
            <rFont val="宋体"/>
            <charset val="134"/>
          </rPr>
          <t>王从冰:</t>
        </r>
        <r>
          <rPr>
            <sz val="9"/>
            <rFont val="宋体"/>
            <charset val="134"/>
          </rPr>
          <t xml:space="preserve">
2022.9.27，煤矿鉴定报告说中等，复杂降中等；文件待报</t>
        </r>
      </text>
    </comment>
    <comment ref="E182" authorId="0">
      <text>
        <r>
          <rPr>
            <b/>
            <sz val="9"/>
            <rFont val="宋体"/>
            <charset val="134"/>
          </rPr>
          <t>王从冰:</t>
        </r>
        <r>
          <rPr>
            <sz val="9"/>
            <rFont val="宋体"/>
            <charset val="134"/>
          </rPr>
          <t xml:space="preserve">
2022.10.20-编制计划时，由C调整B</t>
        </r>
      </text>
    </comment>
    <comment ref="G182" authorId="0">
      <text>
        <r>
          <rPr>
            <b/>
            <sz val="9"/>
            <rFont val="宋体"/>
            <charset val="134"/>
          </rPr>
          <t>王从冰:</t>
        </r>
        <r>
          <rPr>
            <sz val="9"/>
            <rFont val="宋体"/>
            <charset val="134"/>
          </rPr>
          <t xml:space="preserve">
需查批复文件</t>
        </r>
      </text>
    </comment>
    <comment ref="G183" authorId="0">
      <text>
        <r>
          <rPr>
            <b/>
            <sz val="9"/>
            <rFont val="宋体"/>
            <charset val="134"/>
          </rPr>
          <t>王从冰:</t>
        </r>
        <r>
          <rPr>
            <sz val="9"/>
            <rFont val="宋体"/>
            <charset val="134"/>
          </rPr>
          <t xml:space="preserve">
需查批复文件</t>
        </r>
      </text>
    </comment>
    <comment ref="E184" authorId="0">
      <text>
        <r>
          <rPr>
            <b/>
            <sz val="9"/>
            <rFont val="宋体"/>
            <charset val="134"/>
          </rPr>
          <t>王从冰:</t>
        </r>
        <r>
          <rPr>
            <sz val="9"/>
            <rFont val="宋体"/>
            <charset val="134"/>
          </rPr>
          <t xml:space="preserve">
2021年11月底前尚未发证，为编制年度计划，暂列入D类
2022.5.28-D调整为C</t>
        </r>
      </text>
    </comment>
    <comment ref="I184" authorId="3">
      <text>
        <r>
          <rPr>
            <b/>
            <sz val="9"/>
            <rFont val="宋体"/>
            <charset val="134"/>
          </rPr>
          <t>WangCongbing:</t>
        </r>
        <r>
          <rPr>
            <sz val="9"/>
            <rFont val="宋体"/>
            <charset val="134"/>
          </rPr>
          <t xml:space="preserve">
系统中自行停产
2022.9.15-印台区煤炭局报已复产
2022.10.4核对时，平台中为停产整改矿井</t>
        </r>
      </text>
    </comment>
    <comment ref="E185" authorId="0">
      <text>
        <r>
          <rPr>
            <b/>
            <sz val="9"/>
            <rFont val="宋体"/>
            <charset val="134"/>
          </rPr>
          <t>王从冰:</t>
        </r>
        <r>
          <rPr>
            <sz val="9"/>
            <rFont val="宋体"/>
            <charset val="134"/>
          </rPr>
          <t xml:space="preserve">
2022.5.28-D调整为C
2022.10.20-由C调整B</t>
        </r>
      </text>
    </comment>
    <comment ref="D186" authorId="0">
      <text>
        <r>
          <rPr>
            <b/>
            <sz val="9"/>
            <rFont val="宋体"/>
            <charset val="134"/>
          </rPr>
          <t>王从冰:</t>
        </r>
        <r>
          <rPr>
            <sz val="9"/>
            <rFont val="宋体"/>
            <charset val="134"/>
          </rPr>
          <t xml:space="preserve">
2022.7.21核对平台，弱冲击危险性</t>
        </r>
      </text>
    </comment>
    <comment ref="E186" authorId="0">
      <text>
        <r>
          <rPr>
            <b/>
            <sz val="9"/>
            <rFont val="宋体"/>
            <charset val="134"/>
          </rPr>
          <t>王从冰:</t>
        </r>
        <r>
          <rPr>
            <sz val="9"/>
            <rFont val="宋体"/>
            <charset val="134"/>
          </rPr>
          <t xml:space="preserve">
2022.9.15-印台区煤炭局报已批复入井采样，有人作业；由D调整为C</t>
        </r>
      </text>
    </comment>
    <comment ref="I186" authorId="0">
      <text>
        <r>
          <rPr>
            <b/>
            <sz val="9"/>
            <rFont val="宋体"/>
            <charset val="134"/>
          </rPr>
          <t>王从冰:</t>
        </r>
        <r>
          <rPr>
            <sz val="9"/>
            <rFont val="宋体"/>
            <charset val="134"/>
          </rPr>
          <t xml:space="preserve">
2022.9.15-印台区煤炭局报已批复入井采样，有人作业；由D调整为C；停产整改</t>
        </r>
      </text>
    </comment>
    <comment ref="K186" authorId="0">
      <text>
        <r>
          <rPr>
            <b/>
            <sz val="9"/>
            <rFont val="宋体"/>
            <charset val="134"/>
          </rPr>
          <t>王从冰:</t>
        </r>
        <r>
          <rPr>
            <sz val="9"/>
            <rFont val="宋体"/>
            <charset val="134"/>
          </rPr>
          <t xml:space="preserve">
2022.7.22，核对平台，由中等变复杂</t>
        </r>
      </text>
    </comment>
    <comment ref="L186" authorId="0">
      <text>
        <r>
          <rPr>
            <b/>
            <sz val="9"/>
            <rFont val="宋体"/>
            <charset val="134"/>
          </rPr>
          <t>王从冰:</t>
        </r>
        <r>
          <rPr>
            <sz val="9"/>
            <rFont val="宋体"/>
            <charset val="134"/>
          </rPr>
          <t xml:space="preserve">
2022.7.21核对平台，弱冲击危险性</t>
        </r>
      </text>
    </comment>
    <comment ref="E187" authorId="0">
      <text>
        <r>
          <rPr>
            <b/>
            <sz val="9"/>
            <rFont val="宋体"/>
            <charset val="134"/>
          </rPr>
          <t>王从冰:</t>
        </r>
        <r>
          <rPr>
            <sz val="9"/>
            <rFont val="宋体"/>
            <charset val="134"/>
          </rPr>
          <t xml:space="preserve">
2022.5.28-D调整为C</t>
        </r>
      </text>
    </comment>
    <comment ref="E189" authorId="0">
      <text>
        <r>
          <rPr>
            <b/>
            <sz val="9"/>
            <rFont val="宋体"/>
            <charset val="134"/>
          </rPr>
          <t>王从冰:</t>
        </r>
        <r>
          <rPr>
            <sz val="9"/>
            <rFont val="宋体"/>
            <charset val="134"/>
          </rPr>
          <t xml:space="preserve">
2022.5.28-D调整为C</t>
        </r>
      </text>
    </comment>
    <comment ref="E190" authorId="0">
      <text>
        <r>
          <rPr>
            <b/>
            <sz val="9"/>
            <rFont val="宋体"/>
            <charset val="134"/>
          </rPr>
          <t>王从冰:</t>
        </r>
        <r>
          <rPr>
            <sz val="9"/>
            <rFont val="宋体"/>
            <charset val="134"/>
          </rPr>
          <t xml:space="preserve">
2022.5.28-D调整为C</t>
        </r>
      </text>
    </comment>
    <comment ref="G191" authorId="0">
      <text>
        <r>
          <rPr>
            <b/>
            <sz val="9"/>
            <rFont val="宋体"/>
            <charset val="134"/>
          </rPr>
          <t>王从冰:</t>
        </r>
        <r>
          <rPr>
            <sz val="9"/>
            <rFont val="宋体"/>
            <charset val="134"/>
          </rPr>
          <t xml:space="preserve">
需查批复文件</t>
        </r>
      </text>
    </comment>
    <comment ref="H193"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原185万吨/年，核减5万吨/年，用于小保当一号</t>
        </r>
      </text>
    </comment>
    <comment ref="E195" authorId="0">
      <text>
        <r>
          <rPr>
            <b/>
            <sz val="9"/>
            <rFont val="宋体"/>
            <charset val="134"/>
          </rPr>
          <t>王从冰:</t>
        </r>
        <r>
          <rPr>
            <sz val="9"/>
            <rFont val="宋体"/>
            <charset val="134"/>
          </rPr>
          <t xml:space="preserve">
2022.5.28-D调整为C</t>
        </r>
      </text>
    </comment>
    <comment ref="I195" authorId="0">
      <text>
        <r>
          <rPr>
            <b/>
            <sz val="9"/>
            <rFont val="宋体"/>
            <charset val="134"/>
          </rPr>
          <t>王从冰:</t>
        </r>
        <r>
          <rPr>
            <sz val="9"/>
            <rFont val="宋体"/>
            <charset val="134"/>
          </rPr>
          <t xml:space="preserve">
2022.8.26核对平台，正常生产</t>
        </r>
      </text>
    </comment>
    <comment ref="E196" authorId="0">
      <text>
        <r>
          <rPr>
            <b/>
            <sz val="9"/>
            <rFont val="宋体"/>
            <charset val="134"/>
          </rPr>
          <t>王从冰:</t>
        </r>
        <r>
          <rPr>
            <sz val="9"/>
            <rFont val="宋体"/>
            <charset val="134"/>
          </rPr>
          <t xml:space="preserve">
2022.10.4-因6月查处重大隐患,由A调整C</t>
        </r>
      </text>
    </comment>
    <comment ref="J196" authorId="0">
      <text>
        <r>
          <rPr>
            <b/>
            <sz val="9"/>
            <rFont val="宋体"/>
            <charset val="134"/>
          </rPr>
          <t>王从冰:</t>
        </r>
        <r>
          <rPr>
            <sz val="9"/>
            <rFont val="宋体"/>
            <charset val="134"/>
          </rPr>
          <t xml:space="preserve">
陕煤司字〔2022〕133号-陕西煤业化工集团责任有限公司关于呈送2022-2023年度煤矿瓦斯等级鉴定结果的报告，2022.11.3，升为高瓦斯矿井
</t>
        </r>
      </text>
    </comment>
    <comment ref="E197" authorId="0">
      <text>
        <r>
          <rPr>
            <b/>
            <sz val="9"/>
            <rFont val="宋体"/>
            <charset val="134"/>
          </rPr>
          <t>王从冰:</t>
        </r>
        <r>
          <rPr>
            <sz val="9"/>
            <rFont val="宋体"/>
            <charset val="134"/>
          </rPr>
          <t xml:space="preserve">
2022.10.4-"8.17"运输事故，由A类调整C</t>
        </r>
      </text>
    </comment>
    <comment ref="I197" authorId="0">
      <text>
        <r>
          <rPr>
            <b/>
            <sz val="9"/>
            <rFont val="宋体"/>
            <charset val="134"/>
          </rPr>
          <t>王从冰:</t>
        </r>
        <r>
          <rPr>
            <sz val="9"/>
            <rFont val="宋体"/>
            <charset val="134"/>
          </rPr>
          <t xml:space="preserve">
2020.9.24平台中正常建设
2022.9.7，核对，因事故停建整改
2022.9.15，澄城县报，已恢复正常建设</t>
        </r>
      </text>
    </comment>
    <comment ref="E198" authorId="0">
      <text>
        <r>
          <rPr>
            <b/>
            <sz val="9"/>
            <rFont val="宋体"/>
            <charset val="134"/>
          </rPr>
          <t>王从冰:</t>
        </r>
        <r>
          <rPr>
            <sz val="9"/>
            <rFont val="宋体"/>
            <charset val="134"/>
          </rPr>
          <t xml:space="preserve">
#3.16事故B调整C</t>
        </r>
      </text>
    </comment>
    <comment ref="I198" authorId="0">
      <text>
        <r>
          <rPr>
            <b/>
            <sz val="9"/>
            <rFont val="宋体"/>
            <charset val="134"/>
          </rPr>
          <t>王从冰:</t>
        </r>
        <r>
          <rPr>
            <sz val="9"/>
            <rFont val="宋体"/>
            <charset val="134"/>
          </rPr>
          <t xml:space="preserve">
2021.3省局检查，重大隐患停产整改，3.31核对；4月已销号，恢复生产；
2022.3.16顶板事故，死亡1人，停产整顿</t>
        </r>
      </text>
    </comment>
    <comment ref="G199" authorId="0">
      <text>
        <r>
          <rPr>
            <b/>
            <sz val="9"/>
            <rFont val="宋体"/>
            <charset val="134"/>
          </rPr>
          <t>王从冰:</t>
        </r>
        <r>
          <rPr>
            <sz val="9"/>
            <rFont val="宋体"/>
            <charset val="134"/>
          </rPr>
          <t xml:space="preserve">
2020.11.18局长办公会，陕煤安公告〔2020〕22号，新颁证；新建转生产</t>
        </r>
      </text>
    </comment>
    <comment ref="E202" authorId="0">
      <text>
        <r>
          <rPr>
            <b/>
            <sz val="9"/>
            <rFont val="宋体"/>
            <charset val="134"/>
          </rPr>
          <t>王从冰:</t>
        </r>
        <r>
          <rPr>
            <sz val="9"/>
            <rFont val="宋体"/>
            <charset val="134"/>
          </rPr>
          <t xml:space="preserve">
2022.10.8-由C调整B类</t>
        </r>
      </text>
    </comment>
    <comment ref="D203" authorId="0">
      <text>
        <r>
          <rPr>
            <b/>
            <sz val="9"/>
            <rFont val="宋体"/>
            <charset val="134"/>
          </rPr>
          <t>王从冰:</t>
        </r>
        <r>
          <rPr>
            <sz val="9"/>
            <rFont val="宋体"/>
            <charset val="134"/>
          </rPr>
          <t xml:space="preserve">
原澄合二矿分公司
2022.12.26-核对平台，此矿更名为陕西陕煤澄合矿业有限公司二矿分公司，账号为重建账号
</t>
        </r>
      </text>
    </comment>
    <comment ref="G203" authorId="0">
      <text>
        <r>
          <rPr>
            <b/>
            <sz val="9"/>
            <rFont val="宋体"/>
            <charset val="134"/>
          </rPr>
          <t>王从冰:</t>
        </r>
        <r>
          <rPr>
            <sz val="9"/>
            <rFont val="宋体"/>
            <charset val="134"/>
          </rPr>
          <t xml:space="preserve">
原为资整，暂调整为改建</t>
        </r>
      </text>
    </comment>
    <comment ref="H203" authorId="0">
      <text>
        <r>
          <rPr>
            <b/>
            <sz val="9"/>
            <rFont val="宋体"/>
            <charset val="134"/>
          </rPr>
          <t>王从冰:</t>
        </r>
        <r>
          <rPr>
            <sz val="9"/>
            <rFont val="宋体"/>
            <charset val="134"/>
          </rPr>
          <t xml:space="preserve">
2019.9.18-陕发改能煤炭〔2019〕1120号-陕西省发改委关于陕西陕煤澄合矿业有限公司二矿分公司整改方案设计的批复，生产能力为69万吨/年，该矿后更名为现有名称。
2022.6.14核对，平台中该矿采矿许可证，能力120万吨/年；
但无相关批文。暂仍按原能力管理。待核定能力后再定。</t>
        </r>
      </text>
    </comment>
    <comment ref="I203" authorId="0">
      <text>
        <r>
          <rPr>
            <b/>
            <sz val="9"/>
            <rFont val="宋体"/>
            <charset val="134"/>
          </rPr>
          <t>王从冰:</t>
        </r>
        <r>
          <rPr>
            <sz val="9"/>
            <rFont val="宋体"/>
            <charset val="134"/>
          </rPr>
          <t xml:space="preserve">
因8.16透水涉险，责令停工整改
2022.12.26-核对平台，正常建设</t>
        </r>
      </text>
    </comment>
    <comment ref="E204" authorId="0">
      <text>
        <r>
          <rPr>
            <b/>
            <sz val="9"/>
            <rFont val="宋体"/>
            <charset val="134"/>
          </rPr>
          <t>王从冰:</t>
        </r>
        <r>
          <rPr>
            <sz val="9"/>
            <rFont val="宋体"/>
            <charset val="134"/>
          </rPr>
          <t xml:space="preserve">
2022.9.7查处重大隐患，由B调C</t>
        </r>
      </text>
    </comment>
    <comment ref="G204" authorId="0">
      <text>
        <r>
          <rPr>
            <b/>
            <sz val="9"/>
            <rFont val="宋体"/>
            <charset val="134"/>
          </rPr>
          <t>王从冰:</t>
        </r>
        <r>
          <rPr>
            <sz val="9"/>
            <rFont val="宋体"/>
            <charset val="134"/>
          </rPr>
          <t xml:space="preserve">
2022年编计划时临时调整为扩建</t>
        </r>
      </text>
    </comment>
    <comment ref="E205" authorId="0">
      <text>
        <r>
          <rPr>
            <b/>
            <sz val="9"/>
            <rFont val="宋体"/>
            <charset val="134"/>
          </rPr>
          <t>王从冰:</t>
        </r>
        <r>
          <rPr>
            <sz val="9"/>
            <rFont val="宋体"/>
            <charset val="134"/>
          </rPr>
          <t xml:space="preserve">
2022.9.13查处重大隐患，由B调C</t>
        </r>
      </text>
    </comment>
    <comment ref="F205" authorId="0">
      <text>
        <r>
          <rPr>
            <b/>
            <sz val="9"/>
            <rFont val="宋体"/>
            <charset val="134"/>
          </rPr>
          <t>王从冰:</t>
        </r>
        <r>
          <rPr>
            <sz val="9"/>
            <rFont val="宋体"/>
            <charset val="134"/>
          </rPr>
          <t xml:space="preserve">
该矿工业营业执照中性质为联营</t>
        </r>
      </text>
    </comment>
    <comment ref="E206" authorId="0">
      <text>
        <r>
          <rPr>
            <b/>
            <sz val="9"/>
            <rFont val="宋体"/>
            <charset val="134"/>
          </rPr>
          <t>王从冰:</t>
        </r>
        <r>
          <rPr>
            <sz val="9"/>
            <rFont val="宋体"/>
            <charset val="134"/>
          </rPr>
          <t xml:space="preserve">
3.22统计复工D调整C
2022.10.20-编制计划，由C调整B</t>
        </r>
      </text>
    </comment>
    <comment ref="E207" authorId="0">
      <text>
        <r>
          <rPr>
            <b/>
            <sz val="9"/>
            <rFont val="宋体"/>
            <charset val="134"/>
          </rPr>
          <t>王从冰:</t>
        </r>
        <r>
          <rPr>
            <sz val="9"/>
            <rFont val="宋体"/>
            <charset val="134"/>
          </rPr>
          <t xml:space="preserve">
3.22统计复工D调整C</t>
        </r>
      </text>
    </comment>
    <comment ref="G207" authorId="0">
      <text>
        <r>
          <rPr>
            <b/>
            <sz val="9"/>
            <rFont val="宋体"/>
            <charset val="134"/>
          </rPr>
          <t>王从冰:</t>
        </r>
        <r>
          <rPr>
            <sz val="9"/>
            <rFont val="宋体"/>
            <charset val="134"/>
          </rPr>
          <t xml:space="preserve">
陕西省应急管理厅公告（2022年第20号），2022.5.26第5次安证专题会议，新颁证，资整变生产</t>
        </r>
      </text>
    </comment>
    <comment ref="I207" authorId="0">
      <text>
        <r>
          <rPr>
            <b/>
            <sz val="9"/>
            <rFont val="宋体"/>
            <charset val="134"/>
          </rPr>
          <t>王从冰:</t>
        </r>
        <r>
          <rPr>
            <sz val="9"/>
            <rFont val="宋体"/>
            <charset val="134"/>
          </rPr>
          <t xml:space="preserve">
2022.10.5-核对平台，因9月查处重大隐患，停产整顿
2022.11.29-核对平台，已复工验收，正常建设</t>
        </r>
      </text>
    </comment>
    <comment ref="E208" authorId="0">
      <text>
        <r>
          <rPr>
            <b/>
            <sz val="9"/>
            <rFont val="宋体"/>
            <charset val="134"/>
          </rPr>
          <t>王从冰:</t>
        </r>
        <r>
          <rPr>
            <sz val="9"/>
            <rFont val="宋体"/>
            <charset val="134"/>
          </rPr>
          <t xml:space="preserve">
3.22统计复工D调整C</t>
        </r>
      </text>
    </comment>
    <comment ref="G208" authorId="0">
      <text>
        <r>
          <rPr>
            <b/>
            <sz val="9"/>
            <rFont val="宋体"/>
            <charset val="134"/>
          </rPr>
          <t>王从冰:</t>
        </r>
        <r>
          <rPr>
            <sz val="9"/>
            <rFont val="宋体"/>
            <charset val="134"/>
          </rPr>
          <t xml:space="preserve">
陕西省应急管理厅公告（2022年第20号），2022.5.26第5次安证专题会议，新颁证，扩建变生产</t>
        </r>
      </text>
    </comment>
    <comment ref="I208" authorId="0">
      <text>
        <r>
          <rPr>
            <b/>
            <sz val="9"/>
            <rFont val="宋体"/>
            <charset val="134"/>
          </rPr>
          <t>王从冰:</t>
        </r>
        <r>
          <rPr>
            <sz val="9"/>
            <rFont val="宋体"/>
            <charset val="134"/>
          </rPr>
          <t xml:space="preserve">
2022.8.26核对平台，举报查实重大隐患，停产整改
2022.11.29，核对，已复产验收，正常生产</t>
        </r>
      </text>
    </comment>
    <comment ref="E209" authorId="0">
      <text>
        <r>
          <rPr>
            <b/>
            <sz val="9"/>
            <rFont val="宋体"/>
            <charset val="134"/>
          </rPr>
          <t>王从冰:</t>
        </r>
        <r>
          <rPr>
            <sz val="9"/>
            <rFont val="宋体"/>
            <charset val="134"/>
          </rPr>
          <t xml:space="preserve">
2022.5.28-D调整为C
2022.10.20-编制计划，由C调整B</t>
        </r>
      </text>
    </comment>
    <comment ref="E210" authorId="0">
      <text>
        <r>
          <rPr>
            <b/>
            <sz val="9"/>
            <rFont val="宋体"/>
            <charset val="134"/>
          </rPr>
          <t>王从冰:</t>
        </r>
        <r>
          <rPr>
            <sz val="9"/>
            <rFont val="宋体"/>
            <charset val="134"/>
          </rPr>
          <t xml:space="preserve">
2022.5.28-D调整为C
2022.10.20-编制计划，由C调整B</t>
        </r>
      </text>
    </comment>
    <comment ref="G212" authorId="0">
      <text>
        <r>
          <rPr>
            <b/>
            <sz val="9"/>
            <rFont val="宋体"/>
            <charset val="134"/>
          </rPr>
          <t>王从冰:</t>
        </r>
        <r>
          <rPr>
            <sz val="9"/>
            <rFont val="宋体"/>
            <charset val="134"/>
          </rPr>
          <t xml:space="preserve">
2022.8.29，陕西省应急管理厅公告2022年第31号，第10次安证专题会议，新颁证；扩建转生产</t>
        </r>
      </text>
    </comment>
    <comment ref="J212" authorId="0">
      <text>
        <r>
          <rPr>
            <b/>
            <sz val="9"/>
            <rFont val="宋体"/>
            <charset val="134"/>
          </rPr>
          <t>王从冰:</t>
        </r>
        <r>
          <rPr>
            <sz val="9"/>
            <rFont val="宋体"/>
            <charset val="134"/>
          </rPr>
          <t xml:space="preserve">
按突出煤层管理，安设批复</t>
        </r>
      </text>
    </comment>
    <comment ref="K212" authorId="0">
      <text>
        <r>
          <rPr>
            <b/>
            <sz val="9"/>
            <rFont val="宋体"/>
            <charset val="134"/>
          </rPr>
          <t>王从冰:</t>
        </r>
        <r>
          <rPr>
            <sz val="9"/>
            <rFont val="宋体"/>
            <charset val="134"/>
          </rPr>
          <t xml:space="preserve">
2022年一季度末核对平台为中等</t>
        </r>
      </text>
    </comment>
    <comment ref="H214" authorId="0">
      <text>
        <r>
          <rPr>
            <b/>
            <sz val="9"/>
            <rFont val="宋体"/>
            <charset val="134"/>
          </rPr>
          <t>王从冰:</t>
        </r>
        <r>
          <rPr>
            <sz val="9"/>
            <rFont val="宋体"/>
            <charset val="134"/>
          </rPr>
          <t xml:space="preserve">
陕安委办〔2020〕98号-关于陕西省两类煤矿重新核定生产能力结果的通知，2020.9.21，150万吨/年核减15万吨/年
2022.4.8，陕发改能煤炭〔2022〕482号-陕西省发改委关于转发《-》的通知，2022.3.17《国家能源局综合司关于同意调整小保当一号等5处煤矿产能置换方案的复函》（国能综函煤炭〔2022〕14号）；原150万吨/年，核减15万吨/年用于小保当一号</t>
        </r>
      </text>
    </comment>
    <comment ref="G215" authorId="0">
      <text>
        <r>
          <rPr>
            <b/>
            <sz val="9"/>
            <rFont val="宋体"/>
            <charset val="134"/>
          </rPr>
          <t>王从冰:</t>
        </r>
        <r>
          <rPr>
            <sz val="9"/>
            <rFont val="宋体"/>
            <charset val="134"/>
          </rPr>
          <t xml:space="preserve">
陕发改运行函（2021）137号--陕西省发展和改革委员会关于做好陕煤集团西固、象山煤矿退出关闭计划有关工作的函，2021.1.9
退出关闭产能计划</t>
        </r>
      </text>
    </comment>
    <comment ref="J215" authorId="0">
      <text>
        <r>
          <rPr>
            <b/>
            <sz val="9"/>
            <rFont val="宋体"/>
            <charset val="134"/>
          </rPr>
          <t>王从冰:</t>
        </r>
        <r>
          <rPr>
            <sz val="9"/>
            <rFont val="宋体"/>
            <charset val="134"/>
          </rPr>
          <t xml:space="preserve">
2021.9，国家局监察时，直接定性为突出矿井</t>
        </r>
      </text>
    </comment>
    <comment ref="H217" authorId="0">
      <text>
        <r>
          <rPr>
            <b/>
            <sz val="9"/>
            <rFont val="宋体"/>
            <charset val="134"/>
          </rPr>
          <t>王从冰:</t>
        </r>
        <r>
          <rPr>
            <sz val="9"/>
            <rFont val="宋体"/>
            <charset val="134"/>
          </rPr>
          <t xml:space="preserve">
2020.9.21 陕安委办〔2020〕98号-关于陕西省两类煤矿重新核定生产能力结果的通知，
60万吨/年核减10万吨/年</t>
        </r>
      </text>
    </comment>
    <comment ref="E218" authorId="0">
      <text>
        <r>
          <rPr>
            <b/>
            <sz val="9"/>
            <rFont val="宋体"/>
            <charset val="134"/>
          </rPr>
          <t>王从冰:</t>
        </r>
        <r>
          <rPr>
            <sz val="9"/>
            <rFont val="宋体"/>
            <charset val="134"/>
          </rPr>
          <t xml:space="preserve">
2022.5.28-D调整为C</t>
        </r>
      </text>
    </comment>
    <comment ref="H218" authorId="0">
      <text>
        <r>
          <rPr>
            <b/>
            <sz val="9"/>
            <rFont val="宋体"/>
            <charset val="134"/>
          </rPr>
          <t>王从冰:</t>
        </r>
        <r>
          <rPr>
            <sz val="9"/>
            <rFont val="宋体"/>
            <charset val="134"/>
          </rPr>
          <t xml:space="preserve">
2020.9.21 陕安委办〔2020〕98号-关于陕西省两类煤矿重新核定生产能力结果的通知，
90万吨/年核减30万吨/年</t>
        </r>
      </text>
    </comment>
    <comment ref="I218" authorId="0">
      <text>
        <r>
          <rPr>
            <b/>
            <sz val="9"/>
            <rFont val="宋体"/>
            <charset val="134"/>
          </rPr>
          <t>王从冰:</t>
        </r>
        <r>
          <rPr>
            <sz val="9"/>
            <rFont val="宋体"/>
            <charset val="134"/>
          </rPr>
          <t xml:space="preserve">
2022.7.29，核对平台，正常生产</t>
        </r>
      </text>
    </comment>
    <comment ref="H219" authorId="0">
      <text>
        <r>
          <rPr>
            <b/>
            <sz val="9"/>
            <rFont val="宋体"/>
            <charset val="134"/>
          </rPr>
          <t>王从冰:</t>
        </r>
        <r>
          <rPr>
            <sz val="9"/>
            <rFont val="宋体"/>
            <charset val="134"/>
          </rPr>
          <t xml:space="preserve">
2020.9.21 陕安委办〔2020〕98号-关于陕西省两类煤矿重新核定生产能力结果的通知，165万吨/年核减15万吨/年；
2022.4.8，陕发改能煤炭〔2022〕482号-陕西省发改委关于转发《-》的通知，2022.3.17《国家能源局综合司关于同意调整小保当一号等5处煤矿产能置换方案的复函》（国能综函煤炭〔2022〕14号）；原165万吨/年，核减15万吨/年，用于小保当一号</t>
        </r>
      </text>
    </comment>
    <comment ref="K219" authorId="0">
      <text>
        <r>
          <rPr>
            <b/>
            <sz val="9"/>
            <rFont val="宋体"/>
            <charset val="134"/>
          </rPr>
          <t>王从冰:</t>
        </r>
        <r>
          <rPr>
            <sz val="9"/>
            <rFont val="宋体"/>
            <charset val="134"/>
          </rPr>
          <t xml:space="preserve">
2022年一季度核对，平台为复杂，执法四处确认</t>
        </r>
      </text>
    </comment>
    <comment ref="H221" authorId="0">
      <text>
        <r>
          <rPr>
            <b/>
            <sz val="9"/>
            <rFont val="宋体"/>
            <charset val="134"/>
          </rPr>
          <t>王从冰:</t>
        </r>
        <r>
          <rPr>
            <sz val="9"/>
            <rFont val="宋体"/>
            <charset val="134"/>
          </rPr>
          <t xml:space="preserve">
2020.9.21 陕安委办〔2020〕98号-关于陕西省两类煤矿重新核定生产能力结果的通知，未核减</t>
        </r>
      </text>
    </comment>
    <comment ref="E222" authorId="0">
      <text>
        <r>
          <rPr>
            <b/>
            <sz val="9"/>
            <rFont val="宋体"/>
            <charset val="134"/>
          </rPr>
          <t>王从冰:</t>
        </r>
        <r>
          <rPr>
            <sz val="9"/>
            <rFont val="宋体"/>
            <charset val="134"/>
          </rPr>
          <t xml:space="preserve">
2022.5.28-D调整为C</t>
        </r>
      </text>
    </comment>
    <comment ref="I222" authorId="0">
      <text>
        <r>
          <rPr>
            <b/>
            <sz val="9"/>
            <rFont val="宋体"/>
            <charset val="134"/>
          </rPr>
          <t>王从冰:</t>
        </r>
        <r>
          <rPr>
            <sz val="9"/>
            <rFont val="宋体"/>
            <charset val="134"/>
          </rPr>
          <t xml:space="preserve">
2020.9.24系统中停建
2022.5.28-D调整为C
2022.5.18，已通过复工验收，批复</t>
        </r>
      </text>
    </comment>
    <comment ref="K222" authorId="0">
      <text>
        <r>
          <rPr>
            <b/>
            <sz val="9"/>
            <rFont val="宋体"/>
            <charset val="134"/>
          </rPr>
          <t>王从冰:</t>
        </r>
        <r>
          <rPr>
            <sz val="9"/>
            <rFont val="宋体"/>
            <charset val="134"/>
          </rPr>
          <t xml:space="preserve">
2022年一季度核对平台，中等变简单</t>
        </r>
      </text>
    </comment>
    <comment ref="G223" authorId="0">
      <text>
        <r>
          <rPr>
            <b/>
            <sz val="9"/>
            <rFont val="宋体"/>
            <charset val="134"/>
          </rPr>
          <t>王从冰:</t>
        </r>
        <r>
          <rPr>
            <sz val="9"/>
            <rFont val="宋体"/>
            <charset val="134"/>
          </rPr>
          <t xml:space="preserve">
陕煤安监一发〔2018〕2号-陕西煤矿安全监察局关于镇巴县简池煤矿资源整合安全设施设计的批复
陕煤安监一函〔2019〕153号-陕西煤矿安全监察局关于同意镇巴县简池煤矿资源整合安全设施设计变更备案的函</t>
        </r>
      </text>
    </comment>
    <comment ref="E224" authorId="0">
      <text>
        <r>
          <rPr>
            <b/>
            <sz val="9"/>
            <rFont val="宋体"/>
            <charset val="134"/>
          </rPr>
          <t>王从冰:</t>
        </r>
        <r>
          <rPr>
            <sz val="9"/>
            <rFont val="宋体"/>
            <charset val="134"/>
          </rPr>
          <t xml:space="preserve">
2022年一季度末，因重大隐患由B调整为C</t>
        </r>
      </text>
    </comment>
    <comment ref="K224" authorId="0">
      <text>
        <r>
          <rPr>
            <b/>
            <sz val="9"/>
            <rFont val="宋体"/>
            <charset val="134"/>
          </rPr>
          <t>王从冰:</t>
        </r>
        <r>
          <rPr>
            <sz val="9"/>
            <rFont val="宋体"/>
            <charset val="134"/>
          </rPr>
          <t xml:space="preserve">
2022年一季度核对平台，复杂变极复杂
2022.7.29，核对平台，极复杂变复杂，要报告</t>
        </r>
      </text>
    </comment>
    <comment ref="E225" authorId="0">
      <text>
        <r>
          <rPr>
            <b/>
            <sz val="9"/>
            <rFont val="宋体"/>
            <charset val="134"/>
          </rPr>
          <t>王从冰:</t>
        </r>
        <r>
          <rPr>
            <sz val="9"/>
            <rFont val="宋体"/>
            <charset val="134"/>
          </rPr>
          <t xml:space="preserve">
2022.10.4-9月查处重大隐患，由B调整C</t>
        </r>
      </text>
    </comment>
    <comment ref="D226" authorId="0">
      <text>
        <r>
          <rPr>
            <b/>
            <sz val="9"/>
            <rFont val="宋体"/>
            <charset val="134"/>
          </rPr>
          <t>王从冰:</t>
        </r>
        <r>
          <rPr>
            <sz val="9"/>
            <rFont val="宋体"/>
            <charset val="134"/>
          </rPr>
          <t xml:space="preserve">
园子沟煤矿</t>
        </r>
      </text>
    </comment>
    <comment ref="H232"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大佛寺800万吨/年，核减50万吨/年，其中小庄、孟村各用22.5万吨/年</t>
        </r>
      </text>
    </comment>
    <comment ref="H234"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大佛寺800万吨/年，核减50万吨/年，其中22.5万吨/年用于本项目</t>
        </r>
      </text>
    </comment>
    <comment ref="I235" authorId="0">
      <text>
        <r>
          <rPr>
            <b/>
            <sz val="9"/>
            <rFont val="宋体"/>
            <charset val="134"/>
          </rPr>
          <t>王从冰:</t>
        </r>
        <r>
          <rPr>
            <sz val="9"/>
            <rFont val="宋体"/>
            <charset val="134"/>
          </rPr>
          <t xml:space="preserve">
2022年4月1日，其他事故，死亡1人，停建整顿
2022.6.15，核对平台，正常建设
陕西省应急管理厅公告（2022年第24号）2022.6.28，新颁证，建设转生产</t>
        </r>
      </text>
    </comment>
    <comment ref="L235" authorId="2">
      <text>
        <r>
          <rPr>
            <b/>
            <sz val="9"/>
            <rFont val="宋体"/>
            <charset val="134"/>
          </rPr>
          <t>admin:</t>
        </r>
        <r>
          <rPr>
            <sz val="9"/>
            <rFont val="宋体"/>
            <charset val="134"/>
          </rPr>
          <t xml:space="preserve">
2022.6.15-核对平台，平台中为弱；经核实，一煤危险为弱，四煤为中等。通知煤矿就高不就低，填报为中等</t>
        </r>
      </text>
    </comment>
    <comment ref="H236"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原500万吨/年，核减50万吨/年，其中21.75万吨/年用于小保当一号</t>
        </r>
      </text>
    </comment>
    <comment ref="I236" authorId="0">
      <text>
        <r>
          <rPr>
            <b/>
            <sz val="9"/>
            <rFont val="宋体"/>
            <charset val="134"/>
          </rPr>
          <t>王从冰:</t>
        </r>
        <r>
          <rPr>
            <sz val="9"/>
            <rFont val="宋体"/>
            <charset val="134"/>
          </rPr>
          <t xml:space="preserve">
2021.10.11，冲击地压事故后停产整顿；为编制明年计划，暂修改为正常生产；2022年一季度修改为停产
2022.6.15，核对平台，正常生产</t>
        </r>
      </text>
    </comment>
    <comment ref="K236" authorId="2">
      <text>
        <r>
          <rPr>
            <b/>
            <sz val="9"/>
            <rFont val="宋体"/>
            <charset val="134"/>
          </rPr>
          <t>admin:</t>
        </r>
        <r>
          <rPr>
            <sz val="9"/>
            <rFont val="宋体"/>
            <charset val="134"/>
          </rPr>
          <t xml:space="preserve">
2022.6.17-核对平台，该矿类型为复杂。要求提供报告</t>
        </r>
      </text>
    </comment>
    <comment ref="G238" authorId="0">
      <text>
        <r>
          <rPr>
            <b/>
            <sz val="9"/>
            <rFont val="宋体"/>
            <charset val="134"/>
          </rPr>
          <t>王从冰:</t>
        </r>
        <r>
          <rPr>
            <sz val="9"/>
            <rFont val="宋体"/>
            <charset val="134"/>
          </rPr>
          <t xml:space="preserve">
2022.7.19，陕应急公告2022年26号，颁证，建设转生产</t>
        </r>
      </text>
    </comment>
    <comment ref="H238"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大佛寺800万吨/年，核减50万吨/年，其中22.5万吨/年用于本项目</t>
        </r>
      </text>
    </comment>
    <comment ref="E241" authorId="0">
      <text>
        <r>
          <rPr>
            <b/>
            <sz val="9"/>
            <rFont val="宋体"/>
            <charset val="134"/>
          </rPr>
          <t>王从冰:</t>
        </r>
        <r>
          <rPr>
            <sz val="9"/>
            <rFont val="宋体"/>
            <charset val="134"/>
          </rPr>
          <t xml:space="preserve">
2022.11.2-编制计划时，由B调整为A，智能化，一级初验通过</t>
        </r>
      </text>
    </comment>
    <comment ref="E242" authorId="0">
      <text>
        <r>
          <rPr>
            <b/>
            <sz val="9"/>
            <rFont val="宋体"/>
            <charset val="134"/>
          </rPr>
          <t>王从冰:</t>
        </r>
        <r>
          <rPr>
            <sz val="9"/>
            <rFont val="宋体"/>
            <charset val="134"/>
          </rPr>
          <t xml:space="preserve">
2022.12.8-机电事故，死亡1人
12.9凌晨报</t>
        </r>
      </text>
    </comment>
    <comment ref="I243" authorId="2">
      <text>
        <r>
          <rPr>
            <b/>
            <sz val="9"/>
            <rFont val="宋体"/>
            <charset val="134"/>
          </rPr>
          <t>admin:</t>
        </r>
        <r>
          <rPr>
            <sz val="9"/>
            <rFont val="宋体"/>
            <charset val="134"/>
          </rPr>
          <t xml:space="preserve">
2022.6.15，核对平台，自行停产，产权变更，变更法人，
2022.7.29，核对平台，正常生产</t>
        </r>
      </text>
    </comment>
    <comment ref="G245" authorId="0">
      <text>
        <r>
          <rPr>
            <b/>
            <sz val="9"/>
            <rFont val="宋体"/>
            <charset val="134"/>
          </rPr>
          <t>王从冰:</t>
        </r>
        <r>
          <rPr>
            <sz val="9"/>
            <rFont val="宋体"/>
            <charset val="134"/>
          </rPr>
          <t xml:space="preserve">
技改矿井，</t>
        </r>
      </text>
    </comment>
    <comment ref="E247" authorId="0">
      <text>
        <r>
          <rPr>
            <b/>
            <sz val="9"/>
            <rFont val="宋体"/>
            <charset val="134"/>
          </rPr>
          <t>王从冰:</t>
        </r>
        <r>
          <rPr>
            <sz val="9"/>
            <rFont val="宋体"/>
            <charset val="134"/>
          </rPr>
          <t xml:space="preserve">
2022.11.29-核对，此矿已复工，由D调整C</t>
        </r>
      </text>
    </comment>
    <comment ref="E248" authorId="0">
      <text>
        <r>
          <rPr>
            <b/>
            <sz val="9"/>
            <rFont val="宋体"/>
            <charset val="134"/>
          </rPr>
          <t>王从冰:</t>
        </r>
        <r>
          <rPr>
            <sz val="9"/>
            <rFont val="宋体"/>
            <charset val="134"/>
          </rPr>
          <t xml:space="preserve">
2022.2.9 咸阳分局2月计划中，将此矿由D类调整为B类；复工。一季度末，因重大隐患，调整为C类
</t>
        </r>
      </text>
    </comment>
    <comment ref="I248" authorId="0">
      <text>
        <r>
          <rPr>
            <b/>
            <sz val="9"/>
            <rFont val="宋体"/>
            <charset val="134"/>
          </rPr>
          <t>王从冰:</t>
        </r>
        <r>
          <rPr>
            <sz val="9"/>
            <rFont val="宋体"/>
            <charset val="134"/>
          </rPr>
          <t xml:space="preserve">
2022.8.29，陕西省应急管理厅公告2022年第31号，第10次安证专题会议，新颁证</t>
        </r>
      </text>
    </comment>
  </commentList>
</comments>
</file>

<file path=xl/comments2.xml><?xml version="1.0" encoding="utf-8"?>
<comments xmlns="http://schemas.openxmlformats.org/spreadsheetml/2006/main">
  <authors>
    <author>王从冰</author>
    <author>admin</author>
    <author>WangCongbing</author>
  </authors>
  <commentList>
    <comment ref="H2" authorId="0">
      <text>
        <r>
          <rPr>
            <b/>
            <sz val="9"/>
            <rFont val="宋体"/>
            <charset val="134"/>
          </rPr>
          <t>王从冰:</t>
        </r>
        <r>
          <rPr>
            <sz val="9"/>
            <rFont val="宋体"/>
            <charset val="134"/>
          </rPr>
          <t xml:space="preserve">
2021.10.22，拟释放优质产能150万吨/年，由150万吨/年变为300万吨/年
2021.12.9 陕发改能煤炭〔2021〕1932号，150万吨/年核增至300万吨/年</t>
        </r>
      </text>
    </comment>
    <comment ref="E3" authorId="0">
      <text>
        <r>
          <rPr>
            <b/>
            <sz val="9"/>
            <rFont val="宋体"/>
            <charset val="134"/>
          </rPr>
          <t>王从冰:</t>
        </r>
        <r>
          <rPr>
            <sz val="9"/>
            <rFont val="宋体"/>
            <charset val="134"/>
          </rPr>
          <t xml:space="preserve">
2022.10.18-由C调整为B类
</t>
        </r>
      </text>
    </comment>
    <comment ref="H3" authorId="0">
      <text>
        <r>
          <rPr>
            <b/>
            <sz val="9"/>
            <rFont val="宋体"/>
            <charset val="134"/>
          </rPr>
          <t>王从冰:</t>
        </r>
        <r>
          <rPr>
            <sz val="9"/>
            <rFont val="宋体"/>
            <charset val="134"/>
          </rPr>
          <t xml:space="preserve">
2021.12.9 陕发改能煤炭〔2021〕1928号，240万吨/年核增至300万吨/年
</t>
        </r>
      </text>
    </comment>
    <comment ref="E4" authorId="0">
      <text>
        <r>
          <rPr>
            <b/>
            <sz val="9"/>
            <rFont val="宋体"/>
            <charset val="134"/>
          </rPr>
          <t>王从冰:</t>
        </r>
        <r>
          <rPr>
            <sz val="9"/>
            <rFont val="宋体"/>
            <charset val="134"/>
          </rPr>
          <t xml:space="preserve">
2021.7.4,二季度调整煤矿类别，A调整为D
2021.10.22,调整为B；
2022年初计划时为调减总矿次调A
2022.10.4,8月查处重大隐患,由A调整C</t>
        </r>
      </text>
    </comment>
    <comment ref="G4" authorId="0">
      <text>
        <r>
          <rPr>
            <b/>
            <sz val="9"/>
            <rFont val="宋体"/>
            <charset val="134"/>
          </rPr>
          <t>王从冰:</t>
        </r>
        <r>
          <rPr>
            <sz val="9"/>
            <rFont val="宋体"/>
            <charset val="134"/>
          </rPr>
          <t xml:space="preserve">
原为资源整合矿井，现露天部分结束，转为二期井工建设</t>
        </r>
      </text>
    </comment>
    <comment ref="I4" authorId="0">
      <text>
        <r>
          <rPr>
            <b/>
            <sz val="9"/>
            <rFont val="宋体"/>
            <charset val="134"/>
          </rPr>
          <t>王从冰:</t>
        </r>
        <r>
          <rPr>
            <sz val="9"/>
            <rFont val="宋体"/>
            <charset val="134"/>
          </rPr>
          <t xml:space="preserve">
2021.7.4,二季度调整煤矿类别，A调整为D
2021.10.20核对分类，该矿露天转井工，正常建设，调整为B
陕发改能煤炭（2022）1498号-陕西省发展和改革委员会关于神木市瓷窑塔煤业有限公司煤炭资源整合项目（井工）联合试运转方案备案的通知，2022.8.18开始联合试运转，6个月</t>
        </r>
      </text>
    </comment>
    <comment ref="H5" authorId="0">
      <text>
        <r>
          <rPr>
            <b/>
            <sz val="9"/>
            <rFont val="宋体"/>
            <charset val="134"/>
          </rPr>
          <t>王从冰:</t>
        </r>
        <r>
          <rPr>
            <sz val="9"/>
            <rFont val="宋体"/>
            <charset val="134"/>
          </rPr>
          <t xml:space="preserve">
2021.9.8陕西省能源局组织现场核查；
2022.9.14-陕发改能煤炭〔2021〕1392号-陕西省发改委关于陕西煤化工集团孙家岔龙华煤矿生产能力核定结果的批复，800核增至1000</t>
        </r>
      </text>
    </comment>
    <comment ref="H6" authorId="0">
      <text>
        <r>
          <rPr>
            <b/>
            <sz val="9"/>
            <rFont val="宋体"/>
            <charset val="134"/>
          </rPr>
          <t>王从冰:</t>
        </r>
        <r>
          <rPr>
            <sz val="9"/>
            <rFont val="宋体"/>
            <charset val="134"/>
          </rPr>
          <t xml:space="preserve">
2021.10.22，拟释放优质产能200万吨/年，由1800万吨/年变为2000万吨/年；
2022.1.28，陕发改能煤炭（2022）120号--陕西省发展和改革委员会关于陕煤集团神木张家峁矿业有限公司等4处煤矿生产能力核定结果的批复
能力核增至2000万吨/年；</t>
        </r>
      </text>
    </comment>
    <comment ref="D9" authorId="0">
      <text>
        <r>
          <rPr>
            <b/>
            <sz val="9"/>
            <rFont val="宋体"/>
            <charset val="134"/>
          </rPr>
          <t>王从冰:</t>
        </r>
        <r>
          <rPr>
            <sz val="9"/>
            <rFont val="宋体"/>
            <charset val="134"/>
          </rPr>
          <t xml:space="preserve">
原基础数据平台修改为：中国神华能源股份有限公司大柳塔煤矿，2022.2.11通知修改</t>
        </r>
      </text>
    </comment>
    <comment ref="H10" authorId="0">
      <text>
        <r>
          <rPr>
            <b/>
            <sz val="9"/>
            <rFont val="宋体"/>
            <charset val="134"/>
          </rPr>
          <t>王从冰:</t>
        </r>
        <r>
          <rPr>
            <sz val="9"/>
            <rFont val="宋体"/>
            <charset val="134"/>
          </rPr>
          <t xml:space="preserve">
2021.10.22，拟释放优质产能100万吨/年，由1000万吨/年变为1100万吨/年，
2022.1.28，陕发改能煤炭（2022）120号--陕西省发展和改革委员会关于陕煤集团神木张家峁矿业有限公司等4处煤矿生产能力核定结果的批复
能力核增至1100万吨/年</t>
        </r>
      </text>
    </comment>
    <comment ref="D11" authorId="0">
      <text>
        <r>
          <rPr>
            <b/>
            <sz val="9"/>
            <rFont val="宋体"/>
            <charset val="134"/>
          </rPr>
          <t>王从冰:</t>
        </r>
        <r>
          <rPr>
            <sz val="9"/>
            <rFont val="宋体"/>
            <charset val="134"/>
          </rPr>
          <t xml:space="preserve">
原中国神华能源股份有限公司大柳塔煤矿活鸡兔井；数据平台中填报：国能神东煤炭集团大柳塔煤矿公章名称。2022.2.11通知修改为原名称；
2022.10.8，陕西省应急管理厅公告（2022年第38号），2022年第13次煤矿安证专题会议，予以变更煤矿名称、负责人，证号、日期变；</t>
        </r>
      </text>
    </comment>
    <comment ref="D12" authorId="0">
      <text>
        <r>
          <rPr>
            <b/>
            <sz val="9"/>
            <rFont val="宋体"/>
            <charset val="134"/>
          </rPr>
          <t>王从冰:</t>
        </r>
        <r>
          <rPr>
            <sz val="9"/>
            <rFont val="宋体"/>
            <charset val="134"/>
          </rPr>
          <t xml:space="preserve">
陕西省应急管理厅公告（2022年第1号）-2022.1.17第1次安证专题会议，同意变更企业名称</t>
        </r>
      </text>
    </comment>
    <comment ref="H12" authorId="0">
      <text>
        <r>
          <rPr>
            <b/>
            <sz val="9"/>
            <rFont val="宋体"/>
            <charset val="134"/>
          </rPr>
          <t>王从冰:</t>
        </r>
        <r>
          <rPr>
            <sz val="9"/>
            <rFont val="宋体"/>
            <charset val="134"/>
          </rPr>
          <t xml:space="preserve">
1月22日文件“陕发改能煤炭〔2020〕94号”，核定能力由400万吨/年核增至500万吨/年
2022.9.8，陕发改能煤炭〔2022〕1647号，陕西发改委关于府谷神木等17处煤矿生产能力核定结果的批复，由500万吨/年核增600万吨/年</t>
        </r>
      </text>
    </comment>
    <comment ref="E13" authorId="0">
      <text>
        <r>
          <rPr>
            <b/>
            <sz val="9"/>
            <rFont val="宋体"/>
            <charset val="134"/>
          </rPr>
          <t>王从冰:</t>
        </r>
        <r>
          <rPr>
            <sz val="9"/>
            <rFont val="宋体"/>
            <charset val="134"/>
          </rPr>
          <t xml:space="preserve">
2022.10.18-由C调整为B类</t>
        </r>
      </text>
    </comment>
    <comment ref="H14" authorId="0">
      <text>
        <r>
          <rPr>
            <b/>
            <sz val="9"/>
            <rFont val="宋体"/>
            <charset val="134"/>
          </rPr>
          <t>王从冰:</t>
        </r>
        <r>
          <rPr>
            <sz val="9"/>
            <rFont val="宋体"/>
            <charset val="134"/>
          </rPr>
          <t xml:space="preserve">
2022.9.26，矿安综函〔2022〕245号，国家矿山安监局综合司关于核定2处煤矿生产能力的复函，由1300万吨/年核减至800万吨/年</t>
        </r>
      </text>
    </comment>
    <comment ref="G15" authorId="0">
      <text>
        <r>
          <rPr>
            <b/>
            <sz val="9"/>
            <rFont val="宋体"/>
            <charset val="134"/>
          </rPr>
          <t>王从冰:</t>
        </r>
        <r>
          <rPr>
            <sz val="9"/>
            <rFont val="宋体"/>
            <charset val="134"/>
          </rPr>
          <t xml:space="preserve">
异地资源整合扩建矿井
陕煤安公告〔2021〕13号，2021.6.28会议，建设矿井转生产新颁证</t>
        </r>
      </text>
    </comment>
    <comment ref="H15" authorId="0">
      <text>
        <r>
          <rPr>
            <b/>
            <sz val="9"/>
            <rFont val="宋体"/>
            <charset val="134"/>
          </rPr>
          <t>王从冰:</t>
        </r>
        <r>
          <rPr>
            <sz val="9"/>
            <rFont val="宋体"/>
            <charset val="134"/>
          </rPr>
          <t xml:space="preserve">
2021.10.22，拟释放优质产能180万吨/年，由120万吨/年变为300万吨/年，文件待发
2021.12.2陕发改能煤炭（2021）1879号--陕西省发展和改革委员会关于神木市锟源矿业有限公司生产能力核定结果的批复，由120万吨/年核增为300万吨/年</t>
        </r>
      </text>
    </comment>
    <comment ref="E16" authorId="0">
      <text>
        <r>
          <rPr>
            <b/>
            <sz val="9"/>
            <rFont val="宋体"/>
            <charset val="134"/>
          </rPr>
          <t>王从冰:</t>
        </r>
        <r>
          <rPr>
            <sz val="9"/>
            <rFont val="宋体"/>
            <charset val="134"/>
          </rPr>
          <t xml:space="preserve">
2022.6.14二季度A调整为C类，重大隐患</t>
        </r>
      </text>
    </comment>
    <comment ref="H16" authorId="0">
      <text>
        <r>
          <rPr>
            <b/>
            <sz val="9"/>
            <rFont val="宋体"/>
            <charset val="134"/>
          </rPr>
          <t>王从冰:</t>
        </r>
        <r>
          <rPr>
            <sz val="9"/>
            <rFont val="宋体"/>
            <charset val="134"/>
          </rPr>
          <t xml:space="preserve">
陕发改能煤炭（2019）704号--陕西省发展和改革委员会关于神木县隆德矿业有限责任公司隆德煤矿500万吨/年改扩建项目试生产的批复。2019.6.26，批复试运转，由150转500万吨/年。
陕煤安监一发〔2020〕110号-陕西煤矿安全监察局关于对神木县隆德矿业有限责任公司隆德煤矿改扩建工程安全设施设计的批复,2020.7.3,能力500万吨/年
2021.10.22，拟释放优质产能850万吨/年，由150提升至1000万吨/年---矿安综函（2021）169号--国家矿山安全监察局综合司关于核定神木县隆德矿业有限责任公司生产能力的复函-2021.9.10</t>
        </r>
      </text>
    </comment>
    <comment ref="K16" authorId="0">
      <text>
        <r>
          <rPr>
            <b/>
            <sz val="9"/>
            <rFont val="宋体"/>
            <charset val="134"/>
          </rPr>
          <t>王从冰:</t>
        </r>
        <r>
          <rPr>
            <sz val="9"/>
            <rFont val="宋体"/>
            <charset val="134"/>
          </rPr>
          <t xml:space="preserve">
2022年一季度,核对平台,中等变复杂</t>
        </r>
      </text>
    </comment>
    <comment ref="D17" authorId="0">
      <text>
        <r>
          <rPr>
            <b/>
            <sz val="9"/>
            <rFont val="宋体"/>
            <charset val="134"/>
          </rPr>
          <t>王从冰:</t>
        </r>
        <r>
          <rPr>
            <sz val="9"/>
            <rFont val="宋体"/>
            <charset val="134"/>
          </rPr>
          <t xml:space="preserve">
基础数据平台及安证中名字：
中国神华能源股份有限公司石圪台煤矿
原名称：
中国神华神东煤炭分公司石圪台煤矿</t>
        </r>
      </text>
    </comment>
    <comment ref="E17" authorId="0">
      <text>
        <r>
          <rPr>
            <b/>
            <sz val="9"/>
            <rFont val="宋体"/>
            <charset val="134"/>
          </rPr>
          <t>王从冰:</t>
        </r>
        <r>
          <rPr>
            <sz val="9"/>
            <rFont val="宋体"/>
            <charset val="134"/>
          </rPr>
          <t xml:space="preserve">
2022.10.18-由C调整为A类</t>
        </r>
      </text>
    </comment>
    <comment ref="H18" authorId="0">
      <text>
        <r>
          <rPr>
            <b/>
            <sz val="9"/>
            <rFont val="宋体"/>
            <charset val="134"/>
          </rPr>
          <t>王从冰:</t>
        </r>
        <r>
          <rPr>
            <sz val="9"/>
            <rFont val="宋体"/>
            <charset val="134"/>
          </rPr>
          <t xml:space="preserve">
陕发改煤电函〔2016〕1820号--陕西省发展和改革委员会转发国家能源局综合司关于陕西庙哈孤矿区沙梁煤矿产能置换方案复函的函，核减该矿100万吨/年，由400变300
2022年3月，陕发改能煤炭（2022）482号---陕西省发展和改革委员会关于转发《国家能源局综合司关于同意调整小保当一号等5处煤矿产能置换方案的复函》的通知
国家能源局-国能综函煤炭〔2022〕14号文，调整小保当一号、小保当二号、小庄、孟村、沙梁5处煤矿产能置换方案，
其中，小保当一号1500中将陈家山、象山、瑞能、红柳林、韩家湾从原方案中调出。
小保当二号1300中，将陈家山、元沙调出；
小庄煤矿600中，大佛寺核减22.5用于此，折算18万吨/年；瑞能调出；
孟村600方案中重庆24处160，大佛寺22.5，合计折算98万吨/年；红柳林、西固调出；
沙梁120方案中，重庆28处120，折算60；韩家湾调出。
2022年5月，陕发改能煤炭〔2022〕704号-陕西省发改委关于恢复韩家湾红柳林2处煤矿原生产能力的通知，恢复原能力400</t>
        </r>
      </text>
    </comment>
    <comment ref="H19" authorId="0">
      <text>
        <r>
          <rPr>
            <b/>
            <sz val="9"/>
            <rFont val="宋体"/>
            <charset val="134"/>
          </rPr>
          <t>王从冰:</t>
        </r>
        <r>
          <rPr>
            <sz val="9"/>
            <rFont val="宋体"/>
            <charset val="134"/>
          </rPr>
          <t xml:space="preserve">
2021.10.22，拟释放优质产能200万吨/年，由1500万吨/年变为1700万吨/年，文件待发
2022.4.20-陕发改能煤炭（2022）569号---陕西省发展和改革委员会关于陕煤集团神木红柳林矿业有限公司煤矿生产能力核定结果的批复，1500万吨/年核增至1700万吨/年
2022年3月，陕发改能煤炭（2022）482号---陕西省发展和改革委员会关于转发《国家能源局综合司关于同意调整小保当一号等5处煤矿产能置换方案的复函》的通知
国家能源局-国能综函煤炭〔2022〕14号文，调整小保当一号、小保当二号、小庄、孟村、沙梁5处煤矿产能置换方案，
其中，小保当一号1500中将陈家山、象山、瑞能、红柳林、韩家湾从原方案中调出。
小保当二号1300中，将陈家山、元沙调出；
小庄煤矿600中，大佛寺核减22.5用于此，折算18万吨/年；瑞能调出；
孟村600方案中重庆24处160，大佛寺22.5，合计折算98万吨/年；红柳林、西固调出；
沙梁120方案中，重庆28处120，折算60；韩家湾调出。
2022.5.10，陕发改能煤炭〔2022〕704号-陕西省发改委关于恢复韩家湾红柳林2处煤矿原生产能力的通知，恢复原能力1800</t>
        </r>
      </text>
    </comment>
    <comment ref="K19" authorId="1">
      <text>
        <r>
          <rPr>
            <b/>
            <sz val="9"/>
            <rFont val="宋体"/>
            <charset val="134"/>
          </rPr>
          <t>admin:</t>
        </r>
        <r>
          <rPr>
            <sz val="9"/>
            <rFont val="宋体"/>
            <charset val="134"/>
          </rPr>
          <t xml:space="preserve">
2022.6.17-核对平台，中等变复杂</t>
        </r>
      </text>
    </comment>
    <comment ref="E20" authorId="0">
      <text>
        <r>
          <rPr>
            <b/>
            <sz val="9"/>
            <rFont val="宋体"/>
            <charset val="134"/>
          </rPr>
          <t>王从冰:</t>
        </r>
        <r>
          <rPr>
            <sz val="9"/>
            <rFont val="宋体"/>
            <charset val="134"/>
          </rPr>
          <t xml:space="preserve">
2022.10.18，C调整B</t>
        </r>
      </text>
    </comment>
    <comment ref="H20"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胡家河煤矿原500万吨/年，核减50万吨/年，其中21.75万吨/年用于本项目；白石崖90万吨/年，2020年关闭；下石节原185万吨/年，核减5万吨/年用于本项目；桑树坪原165万吨/年，核减5万吨/年用于本项目；下峪口原150万吨/年，核减5万吨/年用于本项目；</t>
        </r>
      </text>
    </comment>
    <comment ref="K20" authorId="0">
      <text>
        <r>
          <rPr>
            <b/>
            <sz val="9"/>
            <rFont val="宋体"/>
            <charset val="134"/>
          </rPr>
          <t>王从冰:</t>
        </r>
        <r>
          <rPr>
            <sz val="9"/>
            <rFont val="宋体"/>
            <charset val="134"/>
          </rPr>
          <t xml:space="preserve">
2022年一季度核对平台，复杂变中等</t>
        </r>
      </text>
    </comment>
    <comment ref="E21" authorId="0">
      <text>
        <r>
          <rPr>
            <b/>
            <sz val="9"/>
            <rFont val="宋体"/>
            <charset val="134"/>
          </rPr>
          <t>王从冰:</t>
        </r>
        <r>
          <rPr>
            <sz val="9"/>
            <rFont val="宋体"/>
            <charset val="134"/>
          </rPr>
          <t xml:space="preserve">
2022.10.18-由C调整为A类；2021年刚转生产</t>
        </r>
      </text>
    </comment>
    <comment ref="G21" authorId="0">
      <text>
        <r>
          <rPr>
            <b/>
            <sz val="9"/>
            <rFont val="宋体"/>
            <charset val="134"/>
          </rPr>
          <t>王从冰:</t>
        </r>
        <r>
          <rPr>
            <sz val="9"/>
            <rFont val="宋体"/>
            <charset val="134"/>
          </rPr>
          <t xml:space="preserve">
陕煤安公告〔2021〕13号，2021.6.28会议，建设矿井转生产新颁证</t>
        </r>
      </text>
    </comment>
    <comment ref="K21" authorId="0">
      <text>
        <r>
          <rPr>
            <b/>
            <sz val="9"/>
            <rFont val="宋体"/>
            <charset val="134"/>
          </rPr>
          <t>王从冰:</t>
        </r>
        <r>
          <rPr>
            <sz val="9"/>
            <rFont val="宋体"/>
            <charset val="134"/>
          </rPr>
          <t xml:space="preserve">
2022年一季度核对平台，复杂变中等</t>
        </r>
      </text>
    </comment>
    <comment ref="H22" authorId="0">
      <text>
        <r>
          <rPr>
            <b/>
            <sz val="9"/>
            <rFont val="宋体"/>
            <charset val="134"/>
          </rPr>
          <t>王从冰:</t>
        </r>
        <r>
          <rPr>
            <sz val="9"/>
            <rFont val="宋体"/>
            <charset val="134"/>
          </rPr>
          <t xml:space="preserve">
2021.8.31矿安综函〔2021〕150号、2021.8.11发改办运行〔2021〕632号，同意该矿核增生产能力产能置换方案，由120万吨/年核增240万吨/年
矿安综函（2021）166号--国家矿山安全监察局综合司关于核定陕西竹园嘉原矿业有限公司柳巷煤矿生产能力的复函-2021.9.10</t>
        </r>
      </text>
    </comment>
    <comment ref="E23" authorId="0">
      <text>
        <r>
          <rPr>
            <b/>
            <sz val="9"/>
            <rFont val="宋体"/>
            <charset val="134"/>
          </rPr>
          <t>王从冰:</t>
        </r>
        <r>
          <rPr>
            <sz val="9"/>
            <rFont val="宋体"/>
            <charset val="134"/>
          </rPr>
          <t xml:space="preserve">
2022.10.18，A调整C，查实瞒报事故
</t>
        </r>
      </text>
    </comment>
    <comment ref="H23" authorId="0">
      <text>
        <r>
          <rPr>
            <b/>
            <sz val="9"/>
            <rFont val="宋体"/>
            <charset val="134"/>
          </rPr>
          <t>王从冰:</t>
        </r>
        <r>
          <rPr>
            <sz val="9"/>
            <rFont val="宋体"/>
            <charset val="134"/>
          </rPr>
          <t xml:space="preserve">
2021.10.22，拟释放优质产能120万吨/年，由120万吨/年变为240万吨/年，文件待发
2022.4.8-陕发改能煤炭（2022）470号-陕西省发展和改革委员会关于陕西腾晖矿业有限公司双山煤矿生产能力核定结果的批复，能力核增至240万吨/年</t>
        </r>
      </text>
    </comment>
    <comment ref="E24" authorId="0">
      <text>
        <r>
          <rPr>
            <b/>
            <sz val="9"/>
            <rFont val="宋体"/>
            <charset val="134"/>
          </rPr>
          <t>王从冰:</t>
        </r>
        <r>
          <rPr>
            <sz val="9"/>
            <rFont val="宋体"/>
            <charset val="134"/>
          </rPr>
          <t xml:space="preserve">
2022.10.18-由C调整为A类</t>
        </r>
      </text>
    </comment>
    <comment ref="H24" authorId="0">
      <text>
        <r>
          <rPr>
            <b/>
            <sz val="9"/>
            <rFont val="宋体"/>
            <charset val="134"/>
          </rPr>
          <t>王从冰:</t>
        </r>
        <r>
          <rPr>
            <sz val="9"/>
            <rFont val="宋体"/>
            <charset val="134"/>
          </rPr>
          <t xml:space="preserve">
2021.10.22，拟释放优质产能200万吨/年，由1500万吨/年变为1700万吨/年
2022.1.28，陕发改能煤炭（2022）120号--陕西省发展和改革委员会关于陕煤集团神木张家峁矿业有限公司等4处煤矿生产能力核定结果的批复
能力核增至1700万吨/年</t>
        </r>
      </text>
    </comment>
    <comment ref="H25" authorId="0">
      <text>
        <r>
          <rPr>
            <b/>
            <sz val="9"/>
            <rFont val="宋体"/>
            <charset val="134"/>
          </rPr>
          <t>王从冰:</t>
        </r>
        <r>
          <rPr>
            <sz val="9"/>
            <rFont val="宋体"/>
            <charset val="134"/>
          </rPr>
          <t xml:space="preserve">
2021.10.22，拟释放优质产能200万吨/年，由1000万吨/年变为1200万吨/年
陕发改能煤炭（2022）121号--陕西省发展和改革委员会关于榆林市榆神煤炭榆树湾煤矿有限公司生产能力核定结果的批复，2022.1.28，能力核增至1200万吨/年</t>
        </r>
      </text>
    </comment>
    <comment ref="H26" authorId="0">
      <text>
        <r>
          <rPr>
            <b/>
            <sz val="9"/>
            <rFont val="宋体"/>
            <charset val="134"/>
          </rPr>
          <t>王从冰:</t>
        </r>
        <r>
          <rPr>
            <sz val="9"/>
            <rFont val="宋体"/>
            <charset val="134"/>
          </rPr>
          <t xml:space="preserve">
2021.10.22，拟释放优质产能100万吨/年，由500万吨/年变为600万吨/年
2022.1.28，陕发改能煤炭（2022）120号--陕西省发展和改革委员会关于陕煤集团神木张家峁矿业有限公司等4处煤矿生产能力核定结果的批复
能力核增至600万吨/年
2022.9.8，陕发改能煤炭〔2022〕1646号-关于榆林市榆阳区中能袁大滩等2处煤矿生产能力核定结果的通知，由600万吨/年核增至800万吨/年</t>
        </r>
      </text>
    </comment>
    <comment ref="K26" authorId="0">
      <text>
        <r>
          <rPr>
            <b/>
            <sz val="9"/>
            <rFont val="宋体"/>
            <charset val="134"/>
          </rPr>
          <t>王从冰:</t>
        </r>
        <r>
          <rPr>
            <sz val="9"/>
            <rFont val="宋体"/>
            <charset val="134"/>
          </rPr>
          <t xml:space="preserve">
2022年一季度核对平台,复杂变中等,2021年四季度已变；原设计按复杂设计</t>
        </r>
      </text>
    </comment>
    <comment ref="D27" authorId="1">
      <text>
        <r>
          <rPr>
            <b/>
            <sz val="9"/>
            <rFont val="宋体"/>
            <charset val="134"/>
          </rPr>
          <t>admin:</t>
        </r>
        <r>
          <rPr>
            <sz val="9"/>
            <rFont val="宋体"/>
            <charset val="134"/>
          </rPr>
          <t xml:space="preserve">
杭来湾煤矿</t>
        </r>
      </text>
    </comment>
    <comment ref="H27" authorId="0">
      <text>
        <r>
          <rPr>
            <b/>
            <sz val="9"/>
            <rFont val="宋体"/>
            <charset val="134"/>
          </rPr>
          <t>王从冰:</t>
        </r>
        <r>
          <rPr>
            <sz val="9"/>
            <rFont val="宋体"/>
            <charset val="134"/>
          </rPr>
          <t xml:space="preserve">
2021.10.22，拟释放优质产能200万吨/年，由800万吨/年变为1000万吨/年
2021.12.9 陕发改能煤炭〔2021〕1929号，800万吨/年核增至1000万吨/年</t>
        </r>
      </text>
    </comment>
    <comment ref="H28" authorId="0">
      <text>
        <r>
          <rPr>
            <b/>
            <sz val="9"/>
            <rFont val="宋体"/>
            <charset val="134"/>
          </rPr>
          <t>王从冰:</t>
        </r>
        <r>
          <rPr>
            <sz val="9"/>
            <rFont val="宋体"/>
            <charset val="134"/>
          </rPr>
          <t xml:space="preserve">
2022.4.8-陕发改能煤炭（2022）473号---陕西省发展和改革委员会关于陕西未来能源化工有限公司金鸡滩煤矿生产能力核定结果的批复，由1500核增至1700</t>
        </r>
      </text>
    </comment>
    <comment ref="F29" authorId="0">
      <text>
        <r>
          <rPr>
            <b/>
            <sz val="9"/>
            <rFont val="宋体"/>
            <charset val="134"/>
          </rPr>
          <t>王从冰:</t>
        </r>
        <r>
          <rPr>
            <sz val="9"/>
            <rFont val="宋体"/>
            <charset val="134"/>
          </rPr>
          <t xml:space="preserve">
2021.10.22核对计划名单，平台-国地修改为乡镇</t>
        </r>
      </text>
    </comment>
    <comment ref="H29" authorId="0">
      <text>
        <r>
          <rPr>
            <b/>
            <sz val="9"/>
            <rFont val="宋体"/>
            <charset val="134"/>
          </rPr>
          <t>王从冰:</t>
        </r>
        <r>
          <rPr>
            <sz val="9"/>
            <rFont val="宋体"/>
            <charset val="134"/>
          </rPr>
          <t xml:space="preserve">
2022.9.8，陕发改能煤炭〔2022〕1647号，陕西发改委关于府谷神木等17处煤矿生产能力核定结果的批复，由120万吨/年核增500万吨/年</t>
        </r>
      </text>
    </comment>
    <comment ref="E31" authorId="0">
      <text>
        <r>
          <rPr>
            <b/>
            <sz val="9"/>
            <rFont val="宋体"/>
            <charset val="134"/>
          </rPr>
          <t>王从冰:</t>
        </r>
        <r>
          <rPr>
            <sz val="9"/>
            <rFont val="宋体"/>
            <charset val="134"/>
          </rPr>
          <t xml:space="preserve">
2022.6.2-3月查处1条重大隐患，由A调整为C类</t>
        </r>
      </text>
    </comment>
    <comment ref="H31" authorId="0">
      <text>
        <r>
          <rPr>
            <b/>
            <sz val="9"/>
            <rFont val="宋体"/>
            <charset val="134"/>
          </rPr>
          <t>王从冰:</t>
        </r>
        <r>
          <rPr>
            <sz val="9"/>
            <rFont val="宋体"/>
            <charset val="134"/>
          </rPr>
          <t xml:space="preserve">
根据《陕西省发改委关于调整煤矿建设项目规模加快释放先进产能有关事宜的通知》（陕发改运行〔2021〕1812号），2021.11.19，此矿由1500万吨/年调整为2000万吨/年</t>
        </r>
      </text>
    </comment>
    <comment ref="I31" authorId="1">
      <text>
        <r>
          <rPr>
            <b/>
            <sz val="9"/>
            <rFont val="宋体"/>
            <charset val="134"/>
          </rPr>
          <t>admin:</t>
        </r>
        <r>
          <rPr>
            <sz val="9"/>
            <rFont val="宋体"/>
            <charset val="134"/>
          </rPr>
          <t xml:space="preserve">
2022.6.15-核对平台，停建整改，采矿证过期
2022.12.1-核对平邑，恢复正常建设
</t>
        </r>
      </text>
    </comment>
    <comment ref="F32" authorId="0">
      <text>
        <r>
          <rPr>
            <b/>
            <sz val="9"/>
            <rFont val="宋体"/>
            <charset val="134"/>
          </rPr>
          <t>王从冰:</t>
        </r>
        <r>
          <rPr>
            <sz val="9"/>
            <rFont val="宋体"/>
            <charset val="134"/>
          </rPr>
          <t xml:space="preserve">
2020.12.20，年度计划时，平台中为乡镇</t>
        </r>
      </text>
    </comment>
    <comment ref="H32" authorId="0">
      <text>
        <r>
          <rPr>
            <b/>
            <sz val="9"/>
            <rFont val="宋体"/>
            <charset val="134"/>
          </rPr>
          <t>王从冰:</t>
        </r>
        <r>
          <rPr>
            <sz val="9"/>
            <rFont val="宋体"/>
            <charset val="134"/>
          </rPr>
          <t xml:space="preserve">
2021.5.31，陕发改能煤炭（2021）714号--陕西省发展和改革委员会关于榆林市神树畔矿业投资有限公司神树畔煤矿生产能力核定结果的批复
由120万吨/年核增至330万吨/年
2022.9.8，陕发改能煤炭〔2022〕1647号，陕西发改委关于府谷神木等17处煤矿生产能力核定结果的批复，由330万吨/年核增600万吨/年</t>
        </r>
      </text>
    </comment>
    <comment ref="H33" authorId="0">
      <text>
        <r>
          <rPr>
            <b/>
            <sz val="9"/>
            <rFont val="宋体"/>
            <charset val="134"/>
          </rPr>
          <t>王从冰:</t>
        </r>
        <r>
          <rPr>
            <sz val="9"/>
            <rFont val="宋体"/>
            <charset val="134"/>
          </rPr>
          <t xml:space="preserve">
2021.10.22，拟释放优质产能60万吨/年，由120万吨/年变为180万吨/年，
2021.12.9 陕发改能煤炭〔2021〕1926号，120万吨/年核增至180万吨/年</t>
        </r>
      </text>
    </comment>
    <comment ref="D34" authorId="0">
      <text>
        <r>
          <rPr>
            <b/>
            <sz val="9"/>
            <rFont val="宋体"/>
            <charset val="134"/>
          </rPr>
          <t>王从冰:</t>
        </r>
        <r>
          <rPr>
            <sz val="9"/>
            <rFont val="宋体"/>
            <charset val="134"/>
          </rPr>
          <t xml:space="preserve">
原名称：榆林汇森煤矿建设运营有限责任公司冯家塔分公司</t>
        </r>
      </text>
    </comment>
    <comment ref="H34" authorId="0">
      <text>
        <r>
          <rPr>
            <b/>
            <sz val="9"/>
            <rFont val="宋体"/>
            <charset val="134"/>
          </rPr>
          <t>王从冰:</t>
        </r>
        <r>
          <rPr>
            <sz val="9"/>
            <rFont val="宋体"/>
            <charset val="134"/>
          </rPr>
          <t xml:space="preserve">
2021.10.22，拟释放优质产能200万吨/年，由600万吨/年变为800万吨/年，文件待发
2022.4.20-陕发改能煤炭（2022）568号---陕西省发展和改革委员会关于陕西清水川能股份有限公司冯家塔煤矿生产能力核定结果的批复 核增至800万吨/年</t>
        </r>
      </text>
    </comment>
    <comment ref="I34" authorId="1">
      <text>
        <r>
          <rPr>
            <b/>
            <sz val="9"/>
            <rFont val="宋体"/>
            <charset val="134"/>
          </rPr>
          <t>admin:</t>
        </r>
        <r>
          <rPr>
            <sz val="9"/>
            <rFont val="宋体"/>
            <charset val="134"/>
          </rPr>
          <t xml:space="preserve">
2022.6.15-核对平台，因5.4事故，停产整顿较短，县上批复维护性推进</t>
        </r>
      </text>
    </comment>
    <comment ref="E35" authorId="0">
      <text>
        <r>
          <rPr>
            <b/>
            <sz val="9"/>
            <rFont val="宋体"/>
            <charset val="134"/>
          </rPr>
          <t>王从冰:</t>
        </r>
        <r>
          <rPr>
            <sz val="9"/>
            <rFont val="宋体"/>
            <charset val="134"/>
          </rPr>
          <t xml:space="preserve">
2022.10.24,B调整A</t>
        </r>
      </text>
    </comment>
    <comment ref="H36" authorId="0">
      <text>
        <r>
          <rPr>
            <b/>
            <sz val="9"/>
            <rFont val="宋体"/>
            <charset val="134"/>
          </rPr>
          <t>王从冰:</t>
        </r>
        <r>
          <rPr>
            <sz val="9"/>
            <rFont val="宋体"/>
            <charset val="134"/>
          </rPr>
          <t xml:space="preserve">
陕煤局复〔2018〕99号文件，由120万吨/年核增至390万吨/年</t>
        </r>
      </text>
    </comment>
    <comment ref="H37" authorId="0">
      <text>
        <r>
          <rPr>
            <b/>
            <sz val="9"/>
            <rFont val="宋体"/>
            <charset val="134"/>
          </rPr>
          <t>王从冰:</t>
        </r>
        <r>
          <rPr>
            <sz val="9"/>
            <rFont val="宋体"/>
            <charset val="134"/>
          </rPr>
          <t xml:space="preserve">
煤安监函〔2015〕7号-《关于陕西德源府谷能源有限公司三道沟煤矿安全设施设计的批复》，安设批复设计能力900万吨/年降至500万吨/年
2021.10.22，拟释放优质产能400万吨/年，恢复900万吨/年，----矿安综函（2021）168号--国家矿山安全监察局综合司关于核定陕西德源府谷能源有限公司三道沟煤矿等2处煤矿生产能力的复函-2021.9.10</t>
        </r>
      </text>
    </comment>
    <comment ref="E38" authorId="0">
      <text>
        <r>
          <rPr>
            <b/>
            <sz val="9"/>
            <rFont val="宋体"/>
            <charset val="134"/>
          </rPr>
          <t>王从冰:</t>
        </r>
        <r>
          <rPr>
            <sz val="9"/>
            <rFont val="宋体"/>
            <charset val="134"/>
          </rPr>
          <t xml:space="preserve">
2022.6.1-3月查处重大隐患,由A调整为C
</t>
        </r>
      </text>
    </comment>
    <comment ref="K38" authorId="0">
      <text>
        <r>
          <rPr>
            <b/>
            <sz val="9"/>
            <rFont val="宋体"/>
            <charset val="134"/>
          </rPr>
          <t>王从冰:</t>
        </r>
        <r>
          <rPr>
            <sz val="9"/>
            <rFont val="宋体"/>
            <charset val="134"/>
          </rPr>
          <t xml:space="preserve">
2022年一季度核对平台，简单变中等</t>
        </r>
      </text>
    </comment>
    <comment ref="H40" authorId="0">
      <text>
        <r>
          <rPr>
            <b/>
            <sz val="9"/>
            <rFont val="宋体"/>
            <charset val="134"/>
          </rPr>
          <t>王从冰:</t>
        </r>
        <r>
          <rPr>
            <sz val="9"/>
            <rFont val="宋体"/>
            <charset val="134"/>
          </rPr>
          <t xml:space="preserve">
陕发改能煤炭（2020）93号--陕西省发展和改革委员会关于陕西中太能源投资有限公司朱家峁煤矿生产能力核定结果的通知，由150万吨/年核增至300万吨/年，1月22日</t>
        </r>
      </text>
    </comment>
    <comment ref="E42" authorId="0">
      <text>
        <r>
          <rPr>
            <b/>
            <sz val="9"/>
            <rFont val="宋体"/>
            <charset val="134"/>
          </rPr>
          <t>王从冰:</t>
        </r>
        <r>
          <rPr>
            <sz val="9"/>
            <rFont val="宋体"/>
            <charset val="134"/>
          </rPr>
          <t xml:space="preserve">
2022.10.18-由C调整为B类</t>
        </r>
      </text>
    </comment>
    <comment ref="G43" authorId="0">
      <text>
        <r>
          <rPr>
            <b/>
            <sz val="9"/>
            <rFont val="宋体"/>
            <charset val="134"/>
          </rPr>
          <t>王从冰:</t>
        </r>
        <r>
          <rPr>
            <sz val="9"/>
            <rFont val="宋体"/>
            <charset val="134"/>
          </rPr>
          <t xml:space="preserve">
需查批复文件</t>
        </r>
      </text>
    </comment>
    <comment ref="K43" authorId="0">
      <text>
        <r>
          <rPr>
            <b/>
            <sz val="9"/>
            <rFont val="宋体"/>
            <charset val="134"/>
          </rPr>
          <t>王从冰:</t>
        </r>
        <r>
          <rPr>
            <sz val="9"/>
            <rFont val="宋体"/>
            <charset val="134"/>
          </rPr>
          <t xml:space="preserve">
2022年一季度核对平台，简单变中等</t>
        </r>
      </text>
    </comment>
    <comment ref="G44" authorId="0">
      <text>
        <r>
          <rPr>
            <b/>
            <sz val="9"/>
            <rFont val="宋体"/>
            <charset val="134"/>
          </rPr>
          <t>王从冰:</t>
        </r>
        <r>
          <rPr>
            <sz val="9"/>
            <rFont val="宋体"/>
            <charset val="134"/>
          </rPr>
          <t xml:space="preserve">
2022年编计划时临时调整为扩建
2022.6.28，新颁证资整变生产</t>
        </r>
      </text>
    </comment>
    <comment ref="F46" authorId="2">
      <text>
        <r>
          <rPr>
            <b/>
            <sz val="9"/>
            <rFont val="宋体"/>
            <charset val="134"/>
          </rPr>
          <t>WangCongbing:</t>
        </r>
        <r>
          <rPr>
            <sz val="9"/>
            <rFont val="宋体"/>
            <charset val="134"/>
          </rPr>
          <t xml:space="preserve">
2022.7.13核对平台，乡镇变国地，西北能源</t>
        </r>
      </text>
    </comment>
    <comment ref="E47" authorId="0">
      <text>
        <r>
          <rPr>
            <b/>
            <sz val="9"/>
            <rFont val="宋体"/>
            <charset val="134"/>
          </rPr>
          <t>王从冰:</t>
        </r>
        <r>
          <rPr>
            <sz val="9"/>
            <rFont val="宋体"/>
            <charset val="134"/>
          </rPr>
          <t xml:space="preserve">
2022.10.20-编制计划，由C调整B</t>
        </r>
      </text>
    </comment>
    <comment ref="K47" authorId="1">
      <text>
        <r>
          <rPr>
            <b/>
            <sz val="9"/>
            <rFont val="宋体"/>
            <charset val="134"/>
          </rPr>
          <t>admin:</t>
        </r>
        <r>
          <rPr>
            <sz val="9"/>
            <rFont val="宋体"/>
            <charset val="134"/>
          </rPr>
          <t xml:space="preserve">
2022.6.15-核对平台，简单变中等</t>
        </r>
      </text>
    </comment>
    <comment ref="K48" authorId="0">
      <text>
        <r>
          <rPr>
            <b/>
            <sz val="9"/>
            <rFont val="宋体"/>
            <charset val="134"/>
          </rPr>
          <t>王从冰:</t>
        </r>
        <r>
          <rPr>
            <sz val="9"/>
            <rFont val="宋体"/>
            <charset val="134"/>
          </rPr>
          <t xml:space="preserve">
2022年一季度核对平台，简单变中等</t>
        </r>
      </text>
    </comment>
    <comment ref="E49" authorId="0">
      <text>
        <r>
          <rPr>
            <b/>
            <sz val="9"/>
            <rFont val="宋体"/>
            <charset val="134"/>
          </rPr>
          <t>王从冰:</t>
        </r>
        <r>
          <rPr>
            <sz val="9"/>
            <rFont val="宋体"/>
            <charset val="134"/>
          </rPr>
          <t xml:space="preserve">
2022.10.18-由C调整为B类</t>
        </r>
      </text>
    </comment>
    <comment ref="G49" authorId="0">
      <text>
        <r>
          <rPr>
            <b/>
            <sz val="9"/>
            <rFont val="宋体"/>
            <charset val="134"/>
          </rPr>
          <t>王从冰:</t>
        </r>
        <r>
          <rPr>
            <sz val="9"/>
            <rFont val="宋体"/>
            <charset val="134"/>
          </rPr>
          <t xml:space="preserve">
需查批复文件</t>
        </r>
      </text>
    </comment>
    <comment ref="I49" authorId="0">
      <text>
        <r>
          <rPr>
            <b/>
            <sz val="9"/>
            <rFont val="宋体"/>
            <charset val="134"/>
          </rPr>
          <t>王从冰:</t>
        </r>
        <r>
          <rPr>
            <sz val="9"/>
            <rFont val="宋体"/>
            <charset val="134"/>
          </rPr>
          <t xml:space="preserve">
2022年一季度，平台中，责令停止建设
2022.6.15-核对平台，正常建设</t>
        </r>
      </text>
    </comment>
    <comment ref="J50" authorId="0">
      <text>
        <r>
          <rPr>
            <b/>
            <sz val="9"/>
            <rFont val="宋体"/>
            <charset val="134"/>
          </rPr>
          <t>王从冰:</t>
        </r>
        <r>
          <rPr>
            <sz val="9"/>
            <rFont val="宋体"/>
            <charset val="134"/>
          </rPr>
          <t xml:space="preserve">
陕煤司字〔2022〕133号-陕西煤业化工集团责任有限公司关于呈送2022-2023年度煤矿瓦斯等级鉴定结果的报告，2022.11.3，升为高瓦斯矿井
</t>
        </r>
      </text>
    </comment>
    <comment ref="E51" authorId="0">
      <text>
        <r>
          <rPr>
            <b/>
            <sz val="9"/>
            <rFont val="宋体"/>
            <charset val="134"/>
          </rPr>
          <t>王从冰:</t>
        </r>
        <r>
          <rPr>
            <sz val="9"/>
            <rFont val="宋体"/>
            <charset val="134"/>
          </rPr>
          <t xml:space="preserve">
2022.10.27，查处超定员重大隐患，由B调整为C</t>
        </r>
      </text>
    </comment>
    <comment ref="E52" authorId="0">
      <text>
        <r>
          <rPr>
            <b/>
            <sz val="9"/>
            <rFont val="宋体"/>
            <charset val="134"/>
          </rPr>
          <t>王从冰:</t>
        </r>
        <r>
          <rPr>
            <sz val="9"/>
            <rFont val="宋体"/>
            <charset val="134"/>
          </rPr>
          <t xml:space="preserve">
2022.10.18-由B调整为A类</t>
        </r>
      </text>
    </comment>
    <comment ref="K52" authorId="0">
      <text>
        <r>
          <rPr>
            <b/>
            <sz val="9"/>
            <rFont val="宋体"/>
            <charset val="134"/>
          </rPr>
          <t>王从冰:</t>
        </r>
        <r>
          <rPr>
            <sz val="9"/>
            <rFont val="宋体"/>
            <charset val="134"/>
          </rPr>
          <t xml:space="preserve">
2022.9.27，煤矿鉴定报告说中等，复杂降中等；文件待报</t>
        </r>
      </text>
    </comment>
    <comment ref="H56"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原185万吨/年，核减5万吨/年，用于小保当一号</t>
        </r>
      </text>
    </comment>
    <comment ref="E57" authorId="0">
      <text>
        <r>
          <rPr>
            <b/>
            <sz val="9"/>
            <rFont val="宋体"/>
            <charset val="134"/>
          </rPr>
          <t>王从冰:</t>
        </r>
        <r>
          <rPr>
            <sz val="9"/>
            <rFont val="宋体"/>
            <charset val="134"/>
          </rPr>
          <t xml:space="preserve">
2022.10.4-因6月查处重大隐患,由A调整C</t>
        </r>
      </text>
    </comment>
    <comment ref="J57" authorId="0">
      <text>
        <r>
          <rPr>
            <b/>
            <sz val="9"/>
            <rFont val="宋体"/>
            <charset val="134"/>
          </rPr>
          <t>王从冰:</t>
        </r>
        <r>
          <rPr>
            <sz val="9"/>
            <rFont val="宋体"/>
            <charset val="134"/>
          </rPr>
          <t xml:space="preserve">
陕煤司字〔2022〕133号-陕西煤业化工集团责任有限公司关于呈送2022-2023年度煤矿瓦斯等级鉴定结果的报告，2022.11.3，升为高瓦斯矿井
</t>
        </r>
      </text>
    </comment>
    <comment ref="E58" authorId="0">
      <text>
        <r>
          <rPr>
            <b/>
            <sz val="9"/>
            <rFont val="宋体"/>
            <charset val="134"/>
          </rPr>
          <t>王从冰:</t>
        </r>
        <r>
          <rPr>
            <sz val="9"/>
            <rFont val="宋体"/>
            <charset val="134"/>
          </rPr>
          <t xml:space="preserve">
2022.10.4-"8.17"运输事故，由A类调整C</t>
        </r>
      </text>
    </comment>
    <comment ref="I58" authorId="0">
      <text>
        <r>
          <rPr>
            <b/>
            <sz val="9"/>
            <rFont val="宋体"/>
            <charset val="134"/>
          </rPr>
          <t>王从冰:</t>
        </r>
        <r>
          <rPr>
            <sz val="9"/>
            <rFont val="宋体"/>
            <charset val="134"/>
          </rPr>
          <t xml:space="preserve">
2020.9.24平台中正常建设
2022.9.7，核对，因事故停建整改
2022.9.15，澄城县报，已恢复正常建设</t>
        </r>
      </text>
    </comment>
    <comment ref="G59" authorId="0">
      <text>
        <r>
          <rPr>
            <b/>
            <sz val="9"/>
            <rFont val="宋体"/>
            <charset val="134"/>
          </rPr>
          <t>王从冰:</t>
        </r>
        <r>
          <rPr>
            <sz val="9"/>
            <rFont val="宋体"/>
            <charset val="134"/>
          </rPr>
          <t xml:space="preserve">
2020.11.18局长办公会，陕煤安公告〔2020〕22号，新颁证；新建转生产</t>
        </r>
      </text>
    </comment>
    <comment ref="E60" authorId="0">
      <text>
        <r>
          <rPr>
            <b/>
            <sz val="9"/>
            <rFont val="宋体"/>
            <charset val="134"/>
          </rPr>
          <t>王从冰:</t>
        </r>
        <r>
          <rPr>
            <sz val="9"/>
            <rFont val="宋体"/>
            <charset val="134"/>
          </rPr>
          <t xml:space="preserve">
2022.10.8-由C调整B类</t>
        </r>
      </text>
    </comment>
    <comment ref="H61" authorId="0">
      <text>
        <r>
          <rPr>
            <b/>
            <sz val="9"/>
            <rFont val="宋体"/>
            <charset val="134"/>
          </rPr>
          <t>王从冰:</t>
        </r>
        <r>
          <rPr>
            <sz val="9"/>
            <rFont val="宋体"/>
            <charset val="134"/>
          </rPr>
          <t xml:space="preserve">
陕安委办〔2020〕98号-关于陕西省两类煤矿重新核定生产能力结果的通知，2020.9.21，150万吨/年核减15万吨/年
2022.4.8，陕发改能煤炭〔2022〕482号-陕西省发改委关于转发《-》的通知，2022.3.17《国家能源局综合司关于同意调整小保当一号等5处煤矿产能置换方案的复函》（国能综函煤炭〔2022〕14号）；原150万吨/年，核减15万吨/年用于小保当一号</t>
        </r>
      </text>
    </comment>
    <comment ref="G62" authorId="0">
      <text>
        <r>
          <rPr>
            <b/>
            <sz val="9"/>
            <rFont val="宋体"/>
            <charset val="134"/>
          </rPr>
          <t>王从冰:</t>
        </r>
        <r>
          <rPr>
            <sz val="9"/>
            <rFont val="宋体"/>
            <charset val="134"/>
          </rPr>
          <t xml:space="preserve">
陕发改运行函（2021）137号--陕西省发展和改革委员会关于做好陕煤集团西固、象山煤矿退出关闭计划有关工作的函，2021.1.9
退出关闭产能计划</t>
        </r>
      </text>
    </comment>
    <comment ref="J62" authorId="0">
      <text>
        <r>
          <rPr>
            <b/>
            <sz val="9"/>
            <rFont val="宋体"/>
            <charset val="134"/>
          </rPr>
          <t>王从冰:</t>
        </r>
        <r>
          <rPr>
            <sz val="9"/>
            <rFont val="宋体"/>
            <charset val="134"/>
          </rPr>
          <t xml:space="preserve">
2021.9，国家局监察时，直接定性为突出矿井</t>
        </r>
      </text>
    </comment>
    <comment ref="H63" authorId="0">
      <text>
        <r>
          <rPr>
            <b/>
            <sz val="9"/>
            <rFont val="宋体"/>
            <charset val="134"/>
          </rPr>
          <t>王从冰:</t>
        </r>
        <r>
          <rPr>
            <sz val="9"/>
            <rFont val="宋体"/>
            <charset val="134"/>
          </rPr>
          <t xml:space="preserve">
2020.9.21 陕安委办〔2020〕98号-关于陕西省两类煤矿重新核定生产能力结果的通知，165万吨/年核减15万吨/年；
2022.4.8，陕发改能煤炭〔2022〕482号-陕西省发改委关于转发《-》的通知，2022.3.17《国家能源局综合司关于同意调整小保当一号等5处煤矿产能置换方案的复函》（国能综函煤炭〔2022〕14号）；原165万吨/年，核减15万吨/年，用于小保当一号</t>
        </r>
      </text>
    </comment>
    <comment ref="K63" authorId="0">
      <text>
        <r>
          <rPr>
            <b/>
            <sz val="9"/>
            <rFont val="宋体"/>
            <charset val="134"/>
          </rPr>
          <t>王从冰:</t>
        </r>
        <r>
          <rPr>
            <sz val="9"/>
            <rFont val="宋体"/>
            <charset val="134"/>
          </rPr>
          <t xml:space="preserve">
2022年一季度核对，平台为复杂，执法四处确认</t>
        </r>
      </text>
    </comment>
    <comment ref="H64" authorId="0">
      <text>
        <r>
          <rPr>
            <b/>
            <sz val="9"/>
            <rFont val="宋体"/>
            <charset val="134"/>
          </rPr>
          <t>王从冰:</t>
        </r>
        <r>
          <rPr>
            <sz val="9"/>
            <rFont val="宋体"/>
            <charset val="134"/>
          </rPr>
          <t xml:space="preserve">
2020.9.21 陕安委办〔2020〕98号-关于陕西省两类煤矿重新核定生产能力结果的通知，未核减</t>
        </r>
      </text>
    </comment>
    <comment ref="E65" authorId="0">
      <text>
        <r>
          <rPr>
            <b/>
            <sz val="9"/>
            <rFont val="宋体"/>
            <charset val="134"/>
          </rPr>
          <t>王从冰:</t>
        </r>
        <r>
          <rPr>
            <sz val="9"/>
            <rFont val="宋体"/>
            <charset val="134"/>
          </rPr>
          <t xml:space="preserve">
2022年一季度末，因重大隐患由B调整为C</t>
        </r>
      </text>
    </comment>
    <comment ref="K65" authorId="0">
      <text>
        <r>
          <rPr>
            <b/>
            <sz val="9"/>
            <rFont val="宋体"/>
            <charset val="134"/>
          </rPr>
          <t>王从冰:</t>
        </r>
        <r>
          <rPr>
            <sz val="9"/>
            <rFont val="宋体"/>
            <charset val="134"/>
          </rPr>
          <t xml:space="preserve">
2022年一季度核对平台，复杂变极复杂
2022.7.29，核对平台，极复杂变复杂，要报告</t>
        </r>
      </text>
    </comment>
    <comment ref="E66" authorId="0">
      <text>
        <r>
          <rPr>
            <b/>
            <sz val="9"/>
            <rFont val="宋体"/>
            <charset val="134"/>
          </rPr>
          <t>王从冰:</t>
        </r>
        <r>
          <rPr>
            <sz val="9"/>
            <rFont val="宋体"/>
            <charset val="134"/>
          </rPr>
          <t xml:space="preserve">
2022.10.4-9月查处重大隐患，由B调整C</t>
        </r>
      </text>
    </comment>
    <comment ref="D67" authorId="0">
      <text>
        <r>
          <rPr>
            <b/>
            <sz val="9"/>
            <rFont val="宋体"/>
            <charset val="134"/>
          </rPr>
          <t>王从冰:</t>
        </r>
        <r>
          <rPr>
            <sz val="9"/>
            <rFont val="宋体"/>
            <charset val="134"/>
          </rPr>
          <t xml:space="preserve">
园子沟煤矿</t>
        </r>
      </text>
    </comment>
    <comment ref="H72"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大佛寺800万吨/年，核减50万吨/年，其中小庄、孟村各用22.5万吨/年</t>
        </r>
      </text>
    </comment>
    <comment ref="H74"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大佛寺800万吨/年，核减50万吨/年，其中22.5万吨/年用于本项目</t>
        </r>
      </text>
    </comment>
    <comment ref="I75" authorId="0">
      <text>
        <r>
          <rPr>
            <b/>
            <sz val="9"/>
            <rFont val="宋体"/>
            <charset val="134"/>
          </rPr>
          <t>王从冰:</t>
        </r>
        <r>
          <rPr>
            <sz val="9"/>
            <rFont val="宋体"/>
            <charset val="134"/>
          </rPr>
          <t xml:space="preserve">
2022年4月1日，其他事故，死亡1人，停建整顿
2022.6.15，核对平台，正常建设
陕西省应急管理厅公告（2022年第24号）2022.6.28，新颁证，建设转生产</t>
        </r>
      </text>
    </comment>
    <comment ref="L75" authorId="1">
      <text>
        <r>
          <rPr>
            <b/>
            <sz val="9"/>
            <rFont val="宋体"/>
            <charset val="134"/>
          </rPr>
          <t>admin:</t>
        </r>
        <r>
          <rPr>
            <sz val="9"/>
            <rFont val="宋体"/>
            <charset val="134"/>
          </rPr>
          <t xml:space="preserve">
2022.6.15-核对平台，平台中为弱；经核实，一煤危险为弱，四煤为中等。通知煤矿就高不就低，填报为中等</t>
        </r>
      </text>
    </comment>
    <comment ref="H76"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原500万吨/年，核减50万吨/年，其中21.75万吨/年用于小保当一号</t>
        </r>
      </text>
    </comment>
    <comment ref="I76" authorId="0">
      <text>
        <r>
          <rPr>
            <b/>
            <sz val="9"/>
            <rFont val="宋体"/>
            <charset val="134"/>
          </rPr>
          <t>王从冰:</t>
        </r>
        <r>
          <rPr>
            <sz val="9"/>
            <rFont val="宋体"/>
            <charset val="134"/>
          </rPr>
          <t xml:space="preserve">
2021.10.11，冲击地压事故后停产整顿；为编制明年计划，暂修改为正常生产；2022年一季度修改为停产
2022.6.15，核对平台，正常生产</t>
        </r>
      </text>
    </comment>
    <comment ref="K76" authorId="1">
      <text>
        <r>
          <rPr>
            <b/>
            <sz val="9"/>
            <rFont val="宋体"/>
            <charset val="134"/>
          </rPr>
          <t>admin:</t>
        </r>
        <r>
          <rPr>
            <sz val="9"/>
            <rFont val="宋体"/>
            <charset val="134"/>
          </rPr>
          <t xml:space="preserve">
2022.6.17-核对平台，该矿类型为复杂。要求提供报告</t>
        </r>
      </text>
    </comment>
    <comment ref="G78" authorId="0">
      <text>
        <r>
          <rPr>
            <b/>
            <sz val="9"/>
            <rFont val="宋体"/>
            <charset val="134"/>
          </rPr>
          <t>王从冰:</t>
        </r>
        <r>
          <rPr>
            <sz val="9"/>
            <rFont val="宋体"/>
            <charset val="134"/>
          </rPr>
          <t xml:space="preserve">
2022.7.19，陕应急公告2022年26号，颁证，建设转生产</t>
        </r>
      </text>
    </comment>
    <comment ref="H78" authorId="0">
      <text>
        <r>
          <rPr>
            <b/>
            <sz val="9"/>
            <rFont val="宋体"/>
            <charset val="134"/>
          </rPr>
          <t>王从冰:</t>
        </r>
        <r>
          <rPr>
            <sz val="9"/>
            <rFont val="宋体"/>
            <charset val="134"/>
          </rPr>
          <t xml:space="preserve">
2022.4.8，陕发改能煤炭〔2022〕482号-陕西省发改委关于转发《-》的通知，2022.3.17《国家能源局综合司关于同意调整小保当一号等5处煤矿产能置换方案的复函》（国能综函煤炭〔2022〕14号）；涉及陕西省的，大佛寺800万吨/年，核减50万吨/年，其中22.5万吨/年用于本项目</t>
        </r>
      </text>
    </comment>
    <comment ref="E80" authorId="0">
      <text>
        <r>
          <rPr>
            <b/>
            <sz val="9"/>
            <rFont val="宋体"/>
            <charset val="134"/>
          </rPr>
          <t>王从冰:</t>
        </r>
        <r>
          <rPr>
            <sz val="9"/>
            <rFont val="宋体"/>
            <charset val="134"/>
          </rPr>
          <t xml:space="preserve">
2022.11.2-编制计划时，由B调整为A，智能化，一级初验通过</t>
        </r>
      </text>
    </comment>
    <comment ref="E81" authorId="0">
      <text>
        <r>
          <rPr>
            <b/>
            <sz val="9"/>
            <rFont val="宋体"/>
            <charset val="134"/>
          </rPr>
          <t>王从冰:</t>
        </r>
        <r>
          <rPr>
            <sz val="9"/>
            <rFont val="宋体"/>
            <charset val="134"/>
          </rPr>
          <t xml:space="preserve">
2022.12.8-机电事故，死亡1人
12.9凌晨报</t>
        </r>
      </text>
    </comment>
  </commentList>
</comments>
</file>

<file path=xl/sharedStrings.xml><?xml version="1.0" encoding="utf-8"?>
<sst xmlns="http://schemas.openxmlformats.org/spreadsheetml/2006/main" count="3533" uniqueCount="344">
  <si>
    <t>陕西省2022年已建设智能化煤矿名单（统计数据：2023.1.4）</t>
  </si>
  <si>
    <t>序号</t>
  </si>
  <si>
    <t>地市</t>
  </si>
  <si>
    <t>区域</t>
  </si>
  <si>
    <t>矿井名称</t>
  </si>
  <si>
    <t>监察类别</t>
  </si>
  <si>
    <t>性质</t>
  </si>
  <si>
    <t>矿井类别</t>
  </si>
  <si>
    <t>能力
（万吨）</t>
  </si>
  <si>
    <t>生产建设状态</t>
  </si>
  <si>
    <t>瓦斯
等级</t>
  </si>
  <si>
    <t>水文地质类型</t>
  </si>
  <si>
    <t>冲击地压危险性</t>
  </si>
  <si>
    <t>2022年已建成智能化矿井</t>
  </si>
  <si>
    <t>智能化回采煤面</t>
  </si>
  <si>
    <t>智能化掘进面</t>
  </si>
  <si>
    <t>验收情况</t>
  </si>
  <si>
    <t>榆林市</t>
  </si>
  <si>
    <t>神木市南区</t>
  </si>
  <si>
    <t>神木县兴盛源矿业有限公司</t>
  </si>
  <si>
    <t>D2</t>
  </si>
  <si>
    <t>乡镇</t>
  </si>
  <si>
    <t>资整</t>
  </si>
  <si>
    <t>长期停建</t>
  </si>
  <si>
    <t>低瓦斯</t>
  </si>
  <si>
    <t>简单</t>
  </si>
  <si>
    <t>无</t>
  </si>
  <si>
    <t>神木县恒瑞源矿业有限公司</t>
  </si>
  <si>
    <t>中等</t>
  </si>
  <si>
    <t>神木县麻家塔乡敖包沟煤矿</t>
  </si>
  <si>
    <t>生产</t>
  </si>
  <si>
    <t>长期停产</t>
  </si>
  <si>
    <t>神木市北区</t>
  </si>
  <si>
    <t>神木县孙家岔镇沙坡村刘家峁煤矿</t>
  </si>
  <si>
    <t>D1</t>
  </si>
  <si>
    <t>神木县新圪崂煤矿有限责任公司</t>
  </si>
  <si>
    <t>B</t>
  </si>
  <si>
    <t>正常生产</t>
  </si>
  <si>
    <t>陕西神木神源煤炭矿业有限公司</t>
  </si>
  <si>
    <t>神木县瑶镇乡黄土庙煤矿</t>
  </si>
  <si>
    <t>扩建</t>
  </si>
  <si>
    <t>正常建设</t>
  </si>
  <si>
    <t>神木县泰华煤业有限公司</t>
  </si>
  <si>
    <t>C</t>
  </si>
  <si>
    <t>神府集华王才伙盘矿业有限公司</t>
  </si>
  <si>
    <t>神木市隆岩煤业有限公司</t>
  </si>
  <si>
    <t>神木市海鸿矿业有限公司</t>
  </si>
  <si>
    <t>A</t>
  </si>
  <si>
    <t>神木市乌兰色太煤炭有限责任公司</t>
  </si>
  <si>
    <t xml:space="preserve"> </t>
  </si>
  <si>
    <t>未验收</t>
  </si>
  <si>
    <t>神木市麻家塔乡河湾煤矿</t>
  </si>
  <si>
    <t>神木县永兴乡柳沟村联办煤矿</t>
  </si>
  <si>
    <t>关闭</t>
  </si>
  <si>
    <t>正在关闭</t>
  </si>
  <si>
    <t>神木市三道峁煤矿（普通合伙）</t>
  </si>
  <si>
    <t>停产整改</t>
  </si>
  <si>
    <t>神木县天瑞煤业有限公司</t>
  </si>
  <si>
    <t>神木市前梁矿业有限公司</t>
  </si>
  <si>
    <t>神木狼窝渠矿业有限公司</t>
  </si>
  <si>
    <t>神木市店塔镇孙营岔一矿</t>
  </si>
  <si>
    <t>神木县赵仓峁矿业有限公司</t>
  </si>
  <si>
    <t>神木市瓷窑塔矿业有限责任公司</t>
  </si>
  <si>
    <t>神木县苏家壕煤矿</t>
  </si>
  <si>
    <t>神木市店塔镇黑拉畔煤矿</t>
  </si>
  <si>
    <t>神木县店塔镇老张沟煤矿</t>
  </si>
  <si>
    <t>神木县永兴乡大贝峁煤矿</t>
  </si>
  <si>
    <t>陕西煤业化工集团孙家岔龙华矿业有限公司</t>
  </si>
  <si>
    <t>国重</t>
  </si>
  <si>
    <t>陕煤集团神木柠条塔矿业有限公司</t>
  </si>
  <si>
    <t>复杂</t>
  </si>
  <si>
    <t>已验收</t>
  </si>
  <si>
    <t>神木汇森凉水井矿业有限责任公司</t>
  </si>
  <si>
    <t>中国神华能源股份有限公司哈拉沟煤矿</t>
  </si>
  <si>
    <t>中国神华能源股份有限公司大柳塔煤矿大柳塔井</t>
  </si>
  <si>
    <t>陕煤集团神木张家峁矿业有限公司</t>
  </si>
  <si>
    <t>中国神华能源股份有限公司活鸡兔煤矿</t>
  </si>
  <si>
    <t>榆林市杨伙盘矿业有限公司</t>
  </si>
  <si>
    <t>国地</t>
  </si>
  <si>
    <t>神木市孙家岔镇崖窑峁矿业有限公司</t>
  </si>
  <si>
    <t>陕西国华锦界能源有限责任公司锦界煤矿</t>
  </si>
  <si>
    <t>极复杂</t>
  </si>
  <si>
    <t>神木市孙家岔镇河西联办煤矿有限公司</t>
  </si>
  <si>
    <t>神木县硕嘉湾矿业有限公司</t>
  </si>
  <si>
    <t>神木市盛博煤业有限公司</t>
  </si>
  <si>
    <t>神木县西沟乡大圪垯煤矿</t>
  </si>
  <si>
    <t>神木市神广煤业有限公司</t>
  </si>
  <si>
    <t>神木县孙家岔镇哈特兔联户煤矿</t>
  </si>
  <si>
    <t>中国神华能源股份有限公司榆家梁煤矿</t>
  </si>
  <si>
    <t>神木市锟源矿业有限公司</t>
  </si>
  <si>
    <t>陕西神木市三岔煤矿有限公司</t>
  </si>
  <si>
    <t>神木市德泉矿业有限公司德泉煤矿</t>
  </si>
  <si>
    <t>神木县隆德矿业有限责任公司</t>
  </si>
  <si>
    <t>中国神华能源股份有限公司石圪台煤矿</t>
  </si>
  <si>
    <t>陕西陕北矿业韩家湾煤炭有限公司</t>
  </si>
  <si>
    <t>陕煤集团神木红柳林矿业有限公司</t>
  </si>
  <si>
    <t>神木县东安煤业有限公司</t>
  </si>
  <si>
    <t>神木县恒辽矿业有限公司</t>
  </si>
  <si>
    <t>陕西小保当矿业有限公司一号煤矿</t>
  </si>
  <si>
    <t>神木县瑞祥煤业有限公司</t>
  </si>
  <si>
    <t>神木县孙家岔大湾煤矿</t>
  </si>
  <si>
    <t>神木县果树塔煤焦有限责任公司煤矿</t>
  </si>
  <si>
    <t>陕西小保当矿业有限公司二号井</t>
  </si>
  <si>
    <t>陕西省何家塔煤矿上组煤</t>
  </si>
  <si>
    <t>榆阳区</t>
  </si>
  <si>
    <t>榆林市榆阳区农垦榆卜界煤矿</t>
  </si>
  <si>
    <t>榆林市榆阳区东风煤矿</t>
  </si>
  <si>
    <t>陕西竹园嘉原矿业有限公司</t>
  </si>
  <si>
    <t>榆林市上河煤矿</t>
  </si>
  <si>
    <t>陕西榆林常家梁胜利煤矿有限公司</t>
  </si>
  <si>
    <t>陕西腾晖矿业有限公司双山煤矿</t>
  </si>
  <si>
    <t>榆林市榆阳区泰普煤业有限公司</t>
  </si>
  <si>
    <t>陕西陕煤曹家滩矿业有限公司</t>
  </si>
  <si>
    <t>榆林市榆神煤炭榆树湾煤矿有限公司</t>
  </si>
  <si>
    <t>榆林市榆阳中能袁大滩矿业有限公司</t>
  </si>
  <si>
    <t>陕西有色榆林煤业有限公司杭来湾</t>
  </si>
  <si>
    <t xml:space="preserve">  </t>
  </si>
  <si>
    <t>榆林市榆阳区金牛煤矿</t>
  </si>
  <si>
    <t>陕西未来能源化工有限公司金鸡滩煤矿</t>
  </si>
  <si>
    <t>陕西省榆林市大梁湾煤矿有限公司</t>
  </si>
  <si>
    <t>陕西华电榆横煤电有限有限责任公司小纪汗煤矿</t>
  </si>
  <si>
    <t>弱</t>
  </si>
  <si>
    <t>中煤陕西榆林大海则煤业有限公司</t>
  </si>
  <si>
    <t>新建</t>
  </si>
  <si>
    <t>榆林市榆阳区长城煤矿</t>
  </si>
  <si>
    <t>改建</t>
  </si>
  <si>
    <t>榆林市神树畔矿业投资有限公司</t>
  </si>
  <si>
    <t>府谷县</t>
  </si>
  <si>
    <t>府谷县宝山煤业有限公司</t>
  </si>
  <si>
    <t>府谷县红草沟煤矿有限公司</t>
  </si>
  <si>
    <t>府谷县张明沟矿业有限责任公司</t>
  </si>
  <si>
    <t>府谷县顺垣煤矿</t>
  </si>
  <si>
    <t>府谷县普泉煤业有限公司</t>
  </si>
  <si>
    <t>自行停产</t>
  </si>
  <si>
    <t>府谷县德丰煤矿</t>
  </si>
  <si>
    <t>府谷县三道沟乡常胜煤矿</t>
  </si>
  <si>
    <t>府谷县三道沟乡下韩梁煤矿</t>
  </si>
  <si>
    <t>府谷县祥荣煤矿有限公司</t>
  </si>
  <si>
    <t>府谷县汇能煤矿有限公司</t>
  </si>
  <si>
    <t>府谷县三道沟乡梦家塔煤矿</t>
  </si>
  <si>
    <t>府谷县瑞泰煤矿</t>
  </si>
  <si>
    <t>府谷县宋家圪台煤矿有限公司</t>
  </si>
  <si>
    <t>府谷县三道沟乡前进煤矿</t>
  </si>
  <si>
    <t>陕西省府谷县中汇富能矿业有限公司</t>
  </si>
  <si>
    <t>府谷县工农联营煤矿</t>
  </si>
  <si>
    <t>陕西能源冯家塔矿业运营有限责任公司</t>
  </si>
  <si>
    <t>国能榆林能源有限责任公司郭家湾煤矿分公司</t>
  </si>
  <si>
    <t>陕西涌鑫矿业有限责任公司安山煤矿</t>
  </si>
  <si>
    <t>陕西德源府谷能源有限公司三道沟煤矿</t>
  </si>
  <si>
    <t>陕西南梁矿业有限公司南梁煤矿</t>
  </si>
  <si>
    <t>府谷县起龙煤矿有限公司</t>
  </si>
  <si>
    <t>府谷县老高川乡芦家梁煤矿</t>
  </si>
  <si>
    <t>府谷县福庆煤矿有限公司</t>
  </si>
  <si>
    <t>府谷县大昌汗乡张三沟煤矿</t>
  </si>
  <si>
    <t>府谷县万达煤矿</t>
  </si>
  <si>
    <t>府谷县西岔沟煤矿有限公司</t>
  </si>
  <si>
    <t>府谷县金宏湾矿业有限公司</t>
  </si>
  <si>
    <t>府谷县华府矿业有限公司</t>
  </si>
  <si>
    <t>府谷县田家寨镇新田煤矿有限公司</t>
  </si>
  <si>
    <t>府谷县普冉煤矿有限公司</t>
  </si>
  <si>
    <t>府谷县三道沟乡老虎沟煤矿</t>
  </si>
  <si>
    <t>府谷县庙沟门镇秦晋煤矿(普通合伙）</t>
  </si>
  <si>
    <t>府谷县二道沟矿业有限责任公司</t>
  </si>
  <si>
    <t>府谷县金泰煤业有限公司</t>
  </si>
  <si>
    <t>陕西涌鑫矿业有限责任公司沙梁煤矿</t>
  </si>
  <si>
    <t>府谷县华成煤矿</t>
  </si>
  <si>
    <t>府谷县盛海煤业有限公司</t>
  </si>
  <si>
    <t>停建整改</t>
  </si>
  <si>
    <t>横山区</t>
  </si>
  <si>
    <t>榆林市横山区财源煤业有限公司</t>
  </si>
  <si>
    <t>陕西中太能源投资有限公司朱家峁煤矿</t>
  </si>
  <si>
    <t>陕西宏欣煤业有限公司</t>
  </si>
  <si>
    <t>横山区方圆矿业有限责任公司</t>
  </si>
  <si>
    <t>横山区殿市镇水坝滩煤矿</t>
  </si>
  <si>
    <t>横山区张家洼煤炭实业有限责任公司</t>
  </si>
  <si>
    <t>横山区正和煤业有限责任公司</t>
  </si>
  <si>
    <t>横山区波罗镇槐树峁煤矿</t>
  </si>
  <si>
    <t>陕西延长石油集团横山魏墙煤业有限公司</t>
  </si>
  <si>
    <t>横山区胜凯煤业有限责任公司</t>
  </si>
  <si>
    <t>陕西横山区高兴庄煤矿</t>
  </si>
  <si>
    <t>横山区波罗镇山东煤矿</t>
  </si>
  <si>
    <t>榆林市横山区东方红煤矿</t>
  </si>
  <si>
    <t>横山区兴维煤炭有限责任公司</t>
  </si>
  <si>
    <t>陕西横山区殿市镇龙翔煤矿有限公司</t>
  </si>
  <si>
    <t xml:space="preserve">横山区韩岔乡庙渠煤矿                            </t>
  </si>
  <si>
    <t xml:space="preserve">横山区恒硕矿业有限公司强兴庄煤矿 </t>
  </si>
  <si>
    <t>陕西众源煤业集团有限公司</t>
  </si>
  <si>
    <t>横山区波罗镇二石磕煤矿</t>
  </si>
  <si>
    <t>米脂县</t>
  </si>
  <si>
    <t>米脂县龙镇煤矿芦则沟井</t>
  </si>
  <si>
    <t>停产整顿</t>
  </si>
  <si>
    <t>子洲县</t>
  </si>
  <si>
    <t>子洲县候石畔茂源煤矿</t>
  </si>
  <si>
    <t>子洲县兴盛煤矿</t>
  </si>
  <si>
    <t>子洲县永兴煤业有限公司</t>
  </si>
  <si>
    <t>延安市</t>
  </si>
  <si>
    <t>宝塔区</t>
  </si>
  <si>
    <t>延安市宝塔区向华煤矿有限公司</t>
  </si>
  <si>
    <t>延安市宝塔区红安煤业有限责任公司</t>
  </si>
  <si>
    <t>延安市宝塔区四咀煤炭有限责任公司</t>
  </si>
  <si>
    <t>延安市宝塔区新鑫源煤矿</t>
  </si>
  <si>
    <r>
      <rPr>
        <sz val="10"/>
        <rFont val="宋体"/>
        <charset val="134"/>
      </rPr>
      <t>延安市宝塔区宝贸煤矿有限责任公司</t>
    </r>
    <r>
      <rPr>
        <sz val="10"/>
        <rFont val="Times New Roman"/>
        <charset val="134"/>
      </rPr>
      <t xml:space="preserve">  </t>
    </r>
  </si>
  <si>
    <t>延川县</t>
  </si>
  <si>
    <t>延川县新泰煤矿</t>
  </si>
  <si>
    <t>延川县泰丰煤矿</t>
  </si>
  <si>
    <t>子长县</t>
  </si>
  <si>
    <t>陕西永明煤矿有限公司</t>
  </si>
  <si>
    <t>陕西兴旺煤矿有限公司</t>
  </si>
  <si>
    <t>延安市禾草沟煤业有限公司</t>
  </si>
  <si>
    <t>延安市禾草沟一号煤矿有限公司</t>
  </si>
  <si>
    <t>延安市禾草沟二号煤矿有限公司</t>
  </si>
  <si>
    <t>陕西鑫志安煤业有限公司</t>
  </si>
  <si>
    <t>子长县永兴煤矿</t>
  </si>
  <si>
    <t>子长县自备煤矿</t>
  </si>
  <si>
    <t>子长县恒发煤炭有限责任公司</t>
  </si>
  <si>
    <t>子长县天任煤矿</t>
  </si>
  <si>
    <t>子长县洪水沟煤矿</t>
  </si>
  <si>
    <t>陕西先和实业有限责任公司</t>
  </si>
  <si>
    <t>延安市车村煤矿一号井</t>
  </si>
  <si>
    <t>子长县双富煤矿</t>
  </si>
  <si>
    <t>子长县扇咀湾煤矿</t>
  </si>
  <si>
    <t>富县</t>
  </si>
  <si>
    <t>陕西富源煤业有限责任公司</t>
  </si>
  <si>
    <t>高瓦斯</t>
  </si>
  <si>
    <t>富县矿业开发公司芦村一号煤矿分公司</t>
  </si>
  <si>
    <t>富县华恒煤业有限公司</t>
  </si>
  <si>
    <t>富县牛武镇安喆煤矿</t>
  </si>
  <si>
    <t>富县牛武镇郭家洼煤矿</t>
  </si>
  <si>
    <t>富县德馨煤矿</t>
  </si>
  <si>
    <t>黄龙县</t>
  </si>
  <si>
    <t>黄龙县小寺庄煤矿有限责任公司</t>
  </si>
  <si>
    <t>黄陵县</t>
  </si>
  <si>
    <t>黄陵县中瑞成煤业有限责任公司</t>
  </si>
  <si>
    <t>黄陵县南川二号煤炭实业有限责任公司</t>
  </si>
  <si>
    <t>陕西煤业集团黄陵建庄矿业有限公司</t>
  </si>
  <si>
    <t>陕西建新煤化有限责任公司</t>
  </si>
  <si>
    <t>陕西陕煤黄陵矿业有限公司一号煤矿</t>
  </si>
  <si>
    <t>陕西双龙煤业开发有限责任公司</t>
  </si>
  <si>
    <t>陕西黄陵二号煤矿有限公司</t>
  </si>
  <si>
    <t>陕西瑞能煤业有限责任公司</t>
  </si>
  <si>
    <t>黄陵县明星煤业有限公司</t>
  </si>
  <si>
    <t>黄陵县太贤乡石牛沟煤矿</t>
  </si>
  <si>
    <t>陕西聚众福煤业有限责任公司</t>
  </si>
  <si>
    <t>黄陵县店头宏兴煤业有限公司</t>
  </si>
  <si>
    <t>铜川市</t>
  </si>
  <si>
    <t>印台区</t>
  </si>
  <si>
    <t>铜川永红煤业有限责任公司</t>
  </si>
  <si>
    <t>铜川市印台区鼎盛煤矿</t>
  </si>
  <si>
    <t>铜川乔子梁煤业有限公司</t>
  </si>
  <si>
    <t>突出</t>
  </si>
  <si>
    <t>铜川市印台区高楼河洞子沟煤矿</t>
  </si>
  <si>
    <t>陕西陕煤铜川矿业有限公司玉华煤矿玉华井</t>
  </si>
  <si>
    <t>铜川市印台区鼎鑫煤业有限公司</t>
  </si>
  <si>
    <t>铜川市印台区马家河村民兴煤矿</t>
  </si>
  <si>
    <t>铜川市印台区珠峰煤业有限公司</t>
  </si>
  <si>
    <t>耀州区</t>
  </si>
  <si>
    <t>铜川市耀州区石柱东沟煤矿</t>
  </si>
  <si>
    <t>陕西陕煤铜川矿业有限公司下石节煤矿</t>
  </si>
  <si>
    <t>铜川市耀州区玉金矿业有限公司</t>
  </si>
  <si>
    <t>铜川市耀州区瑶曲镇铜鑫煤矿</t>
  </si>
  <si>
    <t>宜君县</t>
  </si>
  <si>
    <t>陕西陕煤铜川矿业有限公司玉华煤矿柴家沟井</t>
  </si>
  <si>
    <t>渭南市</t>
  </si>
  <si>
    <t>合阳县</t>
  </si>
  <si>
    <t>陕西陕煤澄合矿业有限公司西卓煤矿</t>
  </si>
  <si>
    <t>合阳县秦晋矿业开发有限责任公司</t>
  </si>
  <si>
    <t>陕西澄合山阳煤矿有限公司</t>
  </si>
  <si>
    <t>陕西澄合百良旭升煤炭有限责任公司</t>
  </si>
  <si>
    <t>澄城县</t>
  </si>
  <si>
    <t>澄城县三眼桥煤业有限公司</t>
  </si>
  <si>
    <t>陕西陕煤澄合矿业有限公司董家河煤矿分公司</t>
  </si>
  <si>
    <t>陕西陕煤澄合矿业有限公司二矿分公司</t>
  </si>
  <si>
    <t>蒲城县</t>
  </si>
  <si>
    <t>陕西省蒲城县金联煤矿</t>
  </si>
  <si>
    <t>西安市蒲城秦家坡煤矿</t>
  </si>
  <si>
    <t>白水县</t>
  </si>
  <si>
    <t>白水县西固新兴煤业有限责任公司</t>
  </si>
  <si>
    <t>白水县鸿森煤业有限责任公司</t>
  </si>
  <si>
    <t>陕西省白水龙泉煤炭有限责任公司</t>
  </si>
  <si>
    <t>白水县城关镇北关煤业有限责任公司</t>
  </si>
  <si>
    <t>白水县烽源煤业有限责任公司</t>
  </si>
  <si>
    <t>韩城市</t>
  </si>
  <si>
    <t>韩城市杏树沟联办煤矿</t>
  </si>
  <si>
    <t>陕西星火煤业有限责任公司</t>
  </si>
  <si>
    <t>突出管理</t>
  </si>
  <si>
    <t>韩城市后洞沟煤矿</t>
  </si>
  <si>
    <t>陕西陕煤韩城矿业有限公司下峪口煤矿</t>
  </si>
  <si>
    <t>陕西陕煤韩城矿业有限公司象山矿井</t>
  </si>
  <si>
    <t>韩城市龙源煤矿</t>
  </si>
  <si>
    <t>陕西燎原煤业有限责任公司</t>
  </si>
  <si>
    <t>韩城盘龙煤业有限公司</t>
  </si>
  <si>
    <t>陕西陕煤韩城矿业有限公司桑树坪煤矿</t>
  </si>
  <si>
    <t>陕西狮山能源煤业有限公司</t>
  </si>
  <si>
    <t>陕西陕煤韩城矿业有限公司桑树坪二号井</t>
  </si>
  <si>
    <t>汉中市</t>
  </si>
  <si>
    <t>镇巴县</t>
  </si>
  <si>
    <t>镇巴县煤矿</t>
  </si>
  <si>
    <t>镇巴县简池煤矿</t>
  </si>
  <si>
    <t>宝鸡市</t>
  </si>
  <si>
    <t>麟游县</t>
  </si>
  <si>
    <t>陕西郭家河煤业有限责任公司</t>
  </si>
  <si>
    <t>陕西金源招贤矿业有限公司</t>
  </si>
  <si>
    <t>陕西麟北煤业开发有限责任公司</t>
  </si>
  <si>
    <t>咸阳市</t>
  </si>
  <si>
    <t>彬州市</t>
  </si>
  <si>
    <t>陕西火石咀煤矿有限责任公司</t>
  </si>
  <si>
    <t>彬县煤炭有限责任公司下沟煤矿</t>
  </si>
  <si>
    <t>彬县煤炭有限责任公司蒋家河煤矿</t>
  </si>
  <si>
    <t>彬县水帘洞煤炭有限责任公司</t>
  </si>
  <si>
    <t>彬县拜家河煤矿</t>
  </si>
  <si>
    <t>陕西彬长大佛寺矿业有限公司</t>
  </si>
  <si>
    <t>陕西彬长文家坡矿业有限公司</t>
  </si>
  <si>
    <t>陕西彬长小庄矿业有限公司</t>
  </si>
  <si>
    <t>陕西华彬雅店煤业有限公司</t>
  </si>
  <si>
    <t>长武县</t>
  </si>
  <si>
    <t>陕西彬长胡家河矿业有限公司</t>
  </si>
  <si>
    <t>强</t>
  </si>
  <si>
    <t>陕西正通煤业有限责任公司</t>
  </si>
  <si>
    <t>陕西彬长孟村矿业有限公司</t>
  </si>
  <si>
    <t>陕西长武亭南煤业有限责任公司</t>
  </si>
  <si>
    <t>旬邑县</t>
  </si>
  <si>
    <t>旬邑县宋家沟煤矿</t>
  </si>
  <si>
    <t>陕西旬邑县旬东煤业有限责任公司长安煤矿</t>
  </si>
  <si>
    <t>旬邑县中达燕家河煤矿有限公司</t>
  </si>
  <si>
    <t xml:space="preserve">   </t>
  </si>
  <si>
    <t>旬邑虎豪黑沟煤业有限公司</t>
  </si>
  <si>
    <t>陕西旬邑青岗坪矿业有限公司</t>
  </si>
  <si>
    <t>旬邑县席家山煤矿</t>
  </si>
  <si>
    <t>旬邑县留石村煤矿</t>
  </si>
  <si>
    <t>旬邑县清塬煤矿</t>
  </si>
  <si>
    <t>淳化县</t>
  </si>
  <si>
    <t>淳化县安子洼煤矿二号井</t>
  </si>
  <si>
    <t>陕西淳化姜家河煤矿有限公司</t>
  </si>
  <si>
    <t>陕西</t>
  </si>
  <si>
    <t>汇总</t>
  </si>
  <si>
    <t>改建过期</t>
  </si>
  <si>
    <t>扩建过期</t>
  </si>
  <si>
    <t>关闭正常</t>
  </si>
  <si>
    <t>关闭过期</t>
  </si>
  <si>
    <t>能力</t>
  </si>
  <si>
    <t xml:space="preserve">  能力</t>
  </si>
  <si>
    <t>数量</t>
  </si>
  <si>
    <t>2022年已建成智能化矿井未验收</t>
  </si>
  <si>
    <t>陕西有色榆林煤业有限公司</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</si>
</sst>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7">
    <font>
      <sz val="11"/>
      <name val="宋体"/>
      <charset val="134"/>
    </font>
    <font>
      <b/>
      <sz val="11"/>
      <name val="宋体"/>
      <charset val="134"/>
    </font>
    <font>
      <b/>
      <sz val="10"/>
      <name val="宋体"/>
      <charset val="134"/>
    </font>
    <font>
      <sz val="10"/>
      <name val="宋体"/>
      <charset val="134"/>
    </font>
    <font>
      <b/>
      <sz val="10"/>
      <color rgb="FFFF0000"/>
      <name val="宋体"/>
      <charset val="134"/>
    </font>
    <font>
      <sz val="11"/>
      <color rgb="FFFF0000"/>
      <name val="宋体"/>
      <charset val="134"/>
    </font>
    <font>
      <sz val="10"/>
      <color rgb="FFFF0000"/>
      <name val="宋体"/>
      <charset val="134"/>
    </font>
    <font>
      <b/>
      <sz val="11"/>
      <color rgb="FFFF0000"/>
      <name val="宋体"/>
      <charset val="134"/>
    </font>
    <font>
      <sz val="20"/>
      <name val="方正黑体_GBK"/>
      <charset val="134"/>
    </font>
    <font>
      <sz val="11"/>
      <color theme="1"/>
      <name val="等线"/>
      <charset val="0"/>
      <scheme val="minor"/>
    </font>
    <font>
      <sz val="11"/>
      <color theme="0"/>
      <name val="等线"/>
      <charset val="0"/>
      <scheme val="minor"/>
    </font>
    <font>
      <b/>
      <sz val="11"/>
      <color theme="3"/>
      <name val="等线"/>
      <charset val="134"/>
      <scheme val="minor"/>
    </font>
    <font>
      <b/>
      <sz val="13"/>
      <color theme="3"/>
      <name val="等线"/>
      <charset val="134"/>
      <scheme val="minor"/>
    </font>
    <font>
      <sz val="11"/>
      <color indexed="8"/>
      <name val="宋体"/>
      <charset val="134"/>
    </font>
    <font>
      <sz val="11"/>
      <color theme="1"/>
      <name val="等线"/>
      <charset val="134"/>
      <scheme val="minor"/>
    </font>
    <font>
      <i/>
      <sz val="11"/>
      <color rgb="FF7F7F7F"/>
      <name val="等线"/>
      <charset val="0"/>
      <scheme val="minor"/>
    </font>
    <font>
      <b/>
      <sz val="18"/>
      <color theme="3"/>
      <name val="等线"/>
      <charset val="134"/>
      <scheme val="minor"/>
    </font>
    <font>
      <b/>
      <sz val="15"/>
      <color theme="3"/>
      <name val="等线"/>
      <charset val="134"/>
      <scheme val="minor"/>
    </font>
    <font>
      <b/>
      <sz val="11"/>
      <color rgb="FF3F3F3F"/>
      <name val="等线"/>
      <charset val="0"/>
      <scheme val="minor"/>
    </font>
    <font>
      <sz val="11"/>
      <color rgb="FF000000"/>
      <name val="宋体"/>
      <charset val="134"/>
    </font>
    <font>
      <sz val="11"/>
      <color rgb="FF9C0006"/>
      <name val="等线"/>
      <charset val="0"/>
      <scheme val="minor"/>
    </font>
    <font>
      <sz val="11"/>
      <color rgb="FFFA7D00"/>
      <name val="等线"/>
      <charset val="0"/>
      <scheme val="minor"/>
    </font>
    <font>
      <b/>
      <sz val="11"/>
      <color theme="1"/>
      <name val="等线"/>
      <charset val="0"/>
      <scheme val="minor"/>
    </font>
    <font>
      <b/>
      <sz val="11"/>
      <color rgb="FFFA7D00"/>
      <name val="等线"/>
      <charset val="0"/>
      <scheme val="minor"/>
    </font>
    <font>
      <sz val="11"/>
      <color rgb="FF9C6500"/>
      <name val="等线"/>
      <charset val="0"/>
      <scheme val="minor"/>
    </font>
    <font>
      <b/>
      <sz val="11"/>
      <color rgb="FFFFFFFF"/>
      <name val="等线"/>
      <charset val="0"/>
      <scheme val="minor"/>
    </font>
    <font>
      <sz val="11"/>
      <color rgb="FF3F3F76"/>
      <name val="等线"/>
      <charset val="0"/>
      <scheme val="minor"/>
    </font>
    <font>
      <u/>
      <sz val="11"/>
      <color rgb="FF800080"/>
      <name val="等线"/>
      <charset val="0"/>
      <scheme val="minor"/>
    </font>
    <font>
      <sz val="12"/>
      <name val="宋体"/>
      <charset val="134"/>
    </font>
    <font>
      <u/>
      <sz val="11"/>
      <color rgb="FF0000FF"/>
      <name val="等线"/>
      <charset val="0"/>
      <scheme val="minor"/>
    </font>
    <font>
      <sz val="11"/>
      <color rgb="FFFF0000"/>
      <name val="等线"/>
      <charset val="0"/>
      <scheme val="minor"/>
    </font>
    <font>
      <sz val="11"/>
      <color rgb="FF006100"/>
      <name val="等线"/>
      <charset val="0"/>
      <scheme val="minor"/>
    </font>
    <font>
      <sz val="10"/>
      <name val="Times New Roman"/>
      <charset val="134"/>
    </font>
    <font>
      <b/>
      <sz val="9"/>
      <name val="Tahoma"/>
      <charset val="134"/>
    </font>
    <font>
      <sz val="9"/>
      <name val="Tahoma"/>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rgb="FFC6EFCE"/>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60">
    <xf numFmtId="0" fontId="0" fillId="0" borderId="0">
      <alignment vertical="center"/>
    </xf>
    <xf numFmtId="0" fontId="0" fillId="0" borderId="0">
      <protection locked="false"/>
    </xf>
    <xf numFmtId="0" fontId="13" fillId="0" borderId="0">
      <protection locked="false"/>
    </xf>
    <xf numFmtId="0" fontId="28" fillId="0" borderId="0">
      <protection locked="false"/>
    </xf>
    <xf numFmtId="0" fontId="0" fillId="0" borderId="0">
      <alignment vertical="center"/>
    </xf>
    <xf numFmtId="0" fontId="10" fillId="30"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6" fillId="27" borderId="14" applyNumberFormat="false" applyAlignment="false" applyProtection="false">
      <alignment vertical="center"/>
    </xf>
    <xf numFmtId="0" fontId="9" fillId="2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44" fontId="14"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3" fillId="0" borderId="0">
      <protection locked="false"/>
    </xf>
    <xf numFmtId="9" fontId="14"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3" fillId="15" borderId="14" applyNumberFormat="false" applyAlignment="false" applyProtection="false">
      <alignment vertical="center"/>
    </xf>
    <xf numFmtId="0" fontId="10" fillId="13"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9" fillId="0" borderId="0">
      <protection locked="false"/>
    </xf>
    <xf numFmtId="0" fontId="31" fillId="34"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2" fillId="0" borderId="13" applyNumberFormat="false" applyFill="false" applyAlignment="false" applyProtection="false">
      <alignment vertical="center"/>
    </xf>
    <xf numFmtId="0" fontId="20" fillId="16" borderId="0" applyNumberFormat="false" applyBorder="false" applyAlignment="false" applyProtection="false">
      <alignment vertical="center"/>
    </xf>
    <xf numFmtId="0" fontId="25" fillId="26" borderId="15" applyNumberFormat="false" applyAlignment="false" applyProtection="false">
      <alignment vertical="center"/>
    </xf>
    <xf numFmtId="0" fontId="19" fillId="0" borderId="0">
      <protection locked="false"/>
    </xf>
    <xf numFmtId="0" fontId="18" fillId="15" borderId="11" applyNumberFormat="false" applyAlignment="false" applyProtection="false">
      <alignment vertical="center"/>
    </xf>
    <xf numFmtId="0" fontId="17" fillId="0" borderId="9" applyNumberFormat="false" applyFill="false" applyAlignment="false" applyProtection="false">
      <alignment vertical="center"/>
    </xf>
    <xf numFmtId="0" fontId="13" fillId="0" borderId="0">
      <protection locked="false"/>
    </xf>
    <xf numFmtId="0" fontId="15" fillId="0" borderId="0" applyNumberFormat="false" applyFill="false" applyBorder="false" applyAlignment="false" applyProtection="false">
      <alignment vertical="center"/>
    </xf>
    <xf numFmtId="0" fontId="28" fillId="0" borderId="0">
      <protection locked="false"/>
    </xf>
    <xf numFmtId="0" fontId="9" fillId="1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14"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43" fontId="14"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4" fillId="9" borderId="10" applyNumberFormat="false" applyFont="false" applyAlignment="false" applyProtection="false">
      <alignment vertical="center"/>
    </xf>
    <xf numFmtId="0" fontId="9" fillId="8"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3" fillId="0" borderId="0">
      <protection locked="false"/>
    </xf>
    <xf numFmtId="0" fontId="9" fillId="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41" fontId="14"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9" fillId="6"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10" fillId="5" borderId="0" applyNumberFormat="false" applyBorder="false" applyAlignment="false" applyProtection="false">
      <alignment vertical="center"/>
    </xf>
    <xf numFmtId="0" fontId="0" fillId="0" borderId="0">
      <alignment vertical="center"/>
    </xf>
    <xf numFmtId="0" fontId="9" fillId="4" borderId="0" applyNumberFormat="false" applyBorder="false" applyAlignment="false" applyProtection="false">
      <alignment vertical="center"/>
    </xf>
    <xf numFmtId="0" fontId="21" fillId="0" borderId="12" applyNumberFormat="false" applyFill="false" applyAlignment="false" applyProtection="false">
      <alignment vertical="center"/>
    </xf>
  </cellStyleXfs>
  <cellXfs count="97">
    <xf numFmtId="0" fontId="0" fillId="0" borderId="0" xfId="0">
      <alignment vertical="center"/>
    </xf>
    <xf numFmtId="0" fontId="1" fillId="0" borderId="0" xfId="0" applyFont="true">
      <alignment vertical="center"/>
    </xf>
    <xf numFmtId="0" fontId="2" fillId="0" borderId="1" xfId="0" applyFont="true" applyBorder="true" applyAlignment="true">
      <alignment horizontal="center" vertical="center" wrapText="true"/>
    </xf>
    <xf numFmtId="0" fontId="2" fillId="0" borderId="1" xfId="49" applyFont="true" applyBorder="true" applyAlignment="true" applyProtection="true">
      <alignment horizontal="center" vertical="center" wrapText="true"/>
    </xf>
    <xf numFmtId="0" fontId="3" fillId="0" borderId="1" xfId="24" applyFont="true" applyBorder="true" applyAlignment="true" applyProtection="true">
      <alignment horizontal="center" vertical="center" wrapText="true"/>
    </xf>
    <xf numFmtId="0" fontId="3" fillId="0" borderId="2" xfId="24" applyFont="true" applyBorder="true" applyAlignment="true" applyProtection="true">
      <alignment horizontal="center" vertical="center" wrapText="true"/>
    </xf>
    <xf numFmtId="0" fontId="3" fillId="0" borderId="1" xfId="24" applyFont="true" applyBorder="true" applyAlignment="true" applyProtection="true">
      <alignment vertical="center" wrapText="true"/>
    </xf>
    <xf numFmtId="0" fontId="0" fillId="0" borderId="0" xfId="0" applyFont="true">
      <alignment vertical="center"/>
    </xf>
    <xf numFmtId="0" fontId="3" fillId="0" borderId="1" xfId="3" applyFont="true" applyBorder="true" applyAlignment="true" applyProtection="true">
      <alignment vertical="center" wrapText="true"/>
    </xf>
    <xf numFmtId="0" fontId="3" fillId="2" borderId="1" xfId="4" applyFont="true" applyFill="true" applyBorder="true" applyAlignment="true">
      <alignment horizontal="center" vertical="center" wrapText="true"/>
    </xf>
    <xf numFmtId="0" fontId="3" fillId="2" borderId="1" xfId="4" applyFont="true" applyFill="true" applyBorder="true" applyAlignment="true">
      <alignment vertical="center" wrapText="true"/>
    </xf>
    <xf numFmtId="0" fontId="3" fillId="0" borderId="2" xfId="13" applyFont="true" applyBorder="true" applyAlignment="true" applyProtection="true">
      <alignment horizontal="center" vertical="center" wrapText="true"/>
    </xf>
    <xf numFmtId="0" fontId="3" fillId="0" borderId="1" xfId="13" applyFont="true" applyBorder="true" applyAlignment="true" applyProtection="true">
      <alignment horizontal="center" vertical="center" wrapText="true"/>
    </xf>
    <xf numFmtId="0" fontId="3" fillId="0" borderId="1" xfId="13" applyFont="true" applyBorder="true" applyAlignment="true" applyProtection="true">
      <alignment vertical="center" wrapText="true"/>
    </xf>
    <xf numFmtId="0" fontId="3" fillId="0" borderId="1" xfId="24" applyFont="true" applyBorder="true" applyAlignment="true" applyProtection="true">
      <alignment horizontal="center" vertical="center"/>
    </xf>
    <xf numFmtId="0" fontId="3" fillId="0" borderId="1" xfId="1" applyFont="true" applyBorder="true" applyAlignment="true">
      <alignment horizontal="center" vertical="center" wrapText="true"/>
      <protection locked="false"/>
    </xf>
    <xf numFmtId="0" fontId="3" fillId="0" borderId="1" xfId="3" applyFont="true" applyBorder="true" applyAlignment="true" applyProtection="true">
      <alignment horizontal="center" vertical="center" wrapText="true"/>
    </xf>
    <xf numFmtId="0" fontId="3" fillId="0" borderId="1" xfId="3" applyFont="true" applyBorder="true" applyAlignment="true" applyProtection="true">
      <alignment horizontal="center" vertical="center"/>
    </xf>
    <xf numFmtId="0" fontId="3" fillId="0" borderId="1" xfId="4" applyFont="true" applyBorder="true" applyAlignment="true">
      <alignment horizontal="center" vertical="center" wrapText="true"/>
    </xf>
    <xf numFmtId="0" fontId="3" fillId="0" borderId="2" xfId="0" applyFont="true" applyBorder="true" applyAlignment="true">
      <alignment horizontal="center" vertical="center" wrapText="true"/>
    </xf>
    <xf numFmtId="0" fontId="2" fillId="0" borderId="3" xfId="49" applyFont="true" applyBorder="true" applyAlignment="true" applyProtection="true">
      <alignment horizontal="center" vertical="center" wrapText="true"/>
    </xf>
    <xf numFmtId="0" fontId="2" fillId="0" borderId="4" xfId="49" applyFont="true" applyBorder="true" applyAlignment="true" applyProtection="true">
      <alignment horizontal="center" vertical="center" wrapText="true"/>
    </xf>
    <xf numFmtId="0" fontId="3" fillId="0" borderId="5" xfId="24" applyFont="true" applyBorder="true" applyAlignment="true" applyProtection="true">
      <alignment horizontal="center" vertical="center"/>
    </xf>
    <xf numFmtId="0" fontId="3" fillId="0" borderId="1" xfId="2" applyFont="true" applyBorder="true" applyAlignment="true" applyProtection="true">
      <alignment horizontal="center" vertical="center"/>
    </xf>
    <xf numFmtId="0" fontId="3" fillId="2" borderId="1" xfId="4" applyFont="true" applyFill="true" applyBorder="true" applyAlignment="true">
      <alignment horizontal="center" vertical="center"/>
    </xf>
    <xf numFmtId="0" fontId="3" fillId="0" borderId="3" xfId="13" applyFont="true" applyBorder="true" applyAlignment="true" applyProtection="true">
      <alignment horizontal="center" vertical="center" wrapText="true"/>
    </xf>
    <xf numFmtId="0" fontId="3" fillId="0" borderId="1" xfId="0" applyFont="true" applyBorder="true" applyAlignment="true">
      <alignment horizontal="center" vertical="center" wrapText="true"/>
    </xf>
    <xf numFmtId="0" fontId="3" fillId="0" borderId="5" xfId="24" applyFont="true" applyBorder="true" applyAlignment="true" applyProtection="true">
      <alignment horizontal="center" vertical="center" wrapText="true"/>
    </xf>
    <xf numFmtId="0" fontId="3" fillId="0" borderId="1" xfId="2" applyFont="true" applyBorder="true" applyAlignment="true" applyProtection="true">
      <alignment horizontal="center" vertical="center" wrapText="true"/>
    </xf>
    <xf numFmtId="0" fontId="3" fillId="0" borderId="1" xfId="2" applyFont="true" applyBorder="true" applyAlignment="true" applyProtection="true">
      <alignment vertical="center" wrapText="true"/>
    </xf>
    <xf numFmtId="0" fontId="4" fillId="0" borderId="0" xfId="0" applyFont="true" applyAlignment="true">
      <alignment horizontal="center" vertical="center" wrapText="true"/>
    </xf>
    <xf numFmtId="0" fontId="4" fillId="0" borderId="0" xfId="0" applyFont="true" applyAlignment="true">
      <alignment vertical="center" wrapText="true"/>
    </xf>
    <xf numFmtId="0" fontId="3" fillId="2" borderId="1" xfId="2" applyFont="true" applyFill="true" applyBorder="true" applyAlignment="true" applyProtection="true">
      <alignment horizontal="center" vertical="center"/>
    </xf>
    <xf numFmtId="0" fontId="4" fillId="3" borderId="0" xfId="0" applyFont="true" applyFill="true" applyAlignment="true">
      <alignment horizontal="center" vertical="center" wrapText="true"/>
    </xf>
    <xf numFmtId="0" fontId="4" fillId="0" borderId="0" xfId="0" applyFont="true" applyBorder="true" applyAlignment="true">
      <alignment horizontal="center" vertical="center" wrapText="true"/>
    </xf>
    <xf numFmtId="0" fontId="1" fillId="0" borderId="0" xfId="0" applyFont="true" applyAlignment="true">
      <alignment horizontal="center" vertical="center" wrapText="true"/>
    </xf>
    <xf numFmtId="0" fontId="5" fillId="0" borderId="0" xfId="0" applyFont="true" applyAlignment="true">
      <alignment horizontal="center" vertical="center" wrapText="true"/>
    </xf>
    <xf numFmtId="0" fontId="0" fillId="0" borderId="0" xfId="0" applyFont="true" applyAlignment="true">
      <alignment horizontal="center" vertical="center" wrapText="true"/>
    </xf>
    <xf numFmtId="0" fontId="0" fillId="0" borderId="0" xfId="0" applyAlignment="true">
      <alignment horizontal="center"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0" fillId="0" borderId="0" xfId="0" applyFont="true" applyAlignment="true">
      <alignment horizontal="center" vertical="center"/>
    </xf>
    <xf numFmtId="0" fontId="3" fillId="0" borderId="0" xfId="0" applyFont="true" applyAlignment="true">
      <alignment horizontal="center" vertical="center"/>
    </xf>
    <xf numFmtId="0" fontId="7" fillId="0" borderId="0" xfId="0" applyFont="true" applyAlignment="true">
      <alignment horizontal="center" vertical="center" wrapText="true"/>
    </xf>
    <xf numFmtId="0" fontId="3" fillId="0" borderId="0" xfId="0" applyFont="true" applyAlignment="true">
      <alignment horizontal="center" vertical="center" wrapText="true"/>
    </xf>
    <xf numFmtId="0" fontId="3" fillId="0" borderId="0" xfId="0" applyFont="true" applyAlignment="true">
      <alignment vertical="center" wrapText="true"/>
    </xf>
    <xf numFmtId="0" fontId="6" fillId="0" borderId="0" xfId="0" applyFont="true" applyAlignment="true">
      <alignment horizontal="center" vertical="center" wrapText="true"/>
    </xf>
    <xf numFmtId="0" fontId="3" fillId="0" borderId="0" xfId="0" applyFont="true" applyBorder="true" applyAlignment="true">
      <alignment horizontal="center" vertical="center" wrapText="true"/>
    </xf>
    <xf numFmtId="0" fontId="0" fillId="0" borderId="0" xfId="0" applyAlignment="true">
      <alignment horizontal="center" vertical="center" wrapText="true"/>
    </xf>
    <xf numFmtId="0" fontId="8" fillId="0" borderId="0" xfId="0" applyFont="true" applyAlignment="true">
      <alignment horizontal="center" vertical="center" wrapText="true"/>
    </xf>
    <xf numFmtId="0" fontId="6" fillId="0" borderId="1" xfId="24" applyFont="true" applyBorder="true" applyAlignment="true" applyProtection="true">
      <alignment horizontal="center" vertical="center" wrapText="true"/>
    </xf>
    <xf numFmtId="0" fontId="6" fillId="0" borderId="2" xfId="24" applyFont="true" applyBorder="true" applyAlignment="true" applyProtection="true">
      <alignment horizontal="center" vertical="center" wrapText="true"/>
    </xf>
    <xf numFmtId="0" fontId="6" fillId="0" borderId="1" xfId="24" applyFont="true" applyBorder="true" applyAlignment="true" applyProtection="true">
      <alignment vertical="center" wrapText="true"/>
    </xf>
    <xf numFmtId="0" fontId="6" fillId="0" borderId="1" xfId="1" applyFont="true" applyBorder="true" applyAlignment="true">
      <alignment horizontal="center" vertical="center"/>
      <protection locked="false"/>
    </xf>
    <xf numFmtId="0" fontId="6" fillId="0" borderId="1" xfId="24" applyFont="true" applyBorder="true" applyAlignment="true" applyProtection="true">
      <alignment horizontal="center" vertical="center"/>
    </xf>
    <xf numFmtId="0" fontId="3" fillId="0" borderId="1" xfId="1" applyFont="true" applyBorder="true" applyAlignment="true">
      <alignment horizontal="center" vertical="center"/>
      <protection locked="false"/>
    </xf>
    <xf numFmtId="0" fontId="6" fillId="0" borderId="1" xfId="1" applyFont="true" applyBorder="true" applyAlignment="true">
      <alignment horizontal="center" vertical="center" wrapText="true"/>
      <protection locked="false"/>
    </xf>
    <xf numFmtId="0" fontId="6" fillId="0" borderId="1" xfId="3" applyFont="true" applyBorder="true" applyAlignment="true" applyProtection="true">
      <alignment horizontal="center" vertical="center" wrapText="true"/>
    </xf>
    <xf numFmtId="0" fontId="6" fillId="0" borderId="5" xfId="24" applyFont="true" applyBorder="true" applyAlignment="true" applyProtection="true">
      <alignment horizontal="center" vertical="center"/>
    </xf>
    <xf numFmtId="0" fontId="3" fillId="0" borderId="6"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5" xfId="24" applyFont="true" applyBorder="true" applyAlignment="true" applyProtection="true">
      <alignment horizontal="center" vertical="center" wrapText="true"/>
    </xf>
    <xf numFmtId="0" fontId="3" fillId="0" borderId="6" xfId="24" applyFont="true" applyBorder="true" applyAlignment="true" applyProtection="true">
      <alignment horizontal="center" vertical="center" wrapText="true"/>
    </xf>
    <xf numFmtId="0" fontId="2" fillId="0" borderId="0" xfId="0" applyFont="true" applyAlignment="true">
      <alignment horizontal="center" vertical="center" wrapText="true"/>
    </xf>
    <xf numFmtId="0" fontId="3" fillId="0" borderId="0" xfId="24" applyFont="true" applyAlignment="true" applyProtection="true">
      <alignment horizontal="center" vertical="center" wrapText="true"/>
    </xf>
    <xf numFmtId="0" fontId="6" fillId="0" borderId="1" xfId="3" applyFont="true" applyBorder="true" applyAlignment="true" applyProtection="true">
      <alignment vertical="center" wrapText="true"/>
    </xf>
    <xf numFmtId="0" fontId="6" fillId="0" borderId="1" xfId="3" applyFont="true" applyBorder="true" applyAlignment="true" applyProtection="true">
      <alignment horizontal="center" vertical="center"/>
    </xf>
    <xf numFmtId="0" fontId="6" fillId="0" borderId="1" xfId="2" applyFont="true" applyBorder="true" applyAlignment="true" applyProtection="true">
      <alignment horizontal="center" vertical="center"/>
    </xf>
    <xf numFmtId="0" fontId="3" fillId="0" borderId="7" xfId="24" applyFont="true" applyBorder="true" applyAlignment="true" applyProtection="true">
      <alignment horizontal="center" vertical="center" wrapText="true"/>
    </xf>
    <xf numFmtId="0" fontId="6" fillId="0" borderId="0" xfId="24" applyFont="true" applyAlignment="true" applyProtection="true">
      <alignment horizontal="center" vertical="center" wrapText="true"/>
    </xf>
    <xf numFmtId="0" fontId="6" fillId="2" borderId="1" xfId="4" applyFont="true" applyFill="true" applyBorder="true" applyAlignment="true">
      <alignment horizontal="center" vertical="center" wrapText="true"/>
    </xf>
    <xf numFmtId="0" fontId="6" fillId="2" borderId="1" xfId="4" applyFont="true" applyFill="true" applyBorder="true" applyAlignment="true">
      <alignment vertical="center" wrapText="true"/>
    </xf>
    <xf numFmtId="0" fontId="6" fillId="0" borderId="1" xfId="4" applyFont="true" applyBorder="true" applyAlignment="true">
      <alignment horizontal="center" vertical="center" wrapText="true"/>
    </xf>
    <xf numFmtId="0" fontId="6" fillId="2" borderId="1" xfId="4" applyFont="true" applyFill="true" applyBorder="true" applyAlignment="true">
      <alignment horizontal="center" vertical="center"/>
    </xf>
    <xf numFmtId="0" fontId="3" fillId="0" borderId="6" xfId="0" applyFont="true" applyBorder="true" applyAlignment="true">
      <alignment horizontal="center" vertical="center"/>
    </xf>
    <xf numFmtId="0" fontId="3" fillId="0" borderId="1" xfId="0" applyFont="true" applyBorder="true" applyAlignment="true">
      <alignment horizontal="center" vertical="center"/>
    </xf>
    <xf numFmtId="0" fontId="3" fillId="0" borderId="2" xfId="0" applyFont="true" applyBorder="true" applyAlignment="true">
      <alignment horizontal="center" vertical="center"/>
    </xf>
    <xf numFmtId="0" fontId="3" fillId="0" borderId="7" xfId="0" applyFont="true" applyBorder="true" applyAlignment="true">
      <alignment horizontal="center" vertical="center"/>
    </xf>
    <xf numFmtId="0" fontId="6" fillId="0" borderId="1" xfId="13" applyFont="true" applyBorder="true" applyAlignment="true" applyProtection="true">
      <alignment vertical="center" wrapText="true"/>
    </xf>
    <xf numFmtId="0" fontId="6" fillId="0" borderId="1" xfId="13" applyFont="true" applyBorder="true" applyAlignment="true" applyProtection="true">
      <alignment horizontal="center" vertical="center" wrapText="true"/>
    </xf>
    <xf numFmtId="0" fontId="6" fillId="0" borderId="2" xfId="0" applyFont="true" applyBorder="true" applyAlignment="true">
      <alignment horizontal="center" vertical="center" wrapText="true"/>
    </xf>
    <xf numFmtId="0" fontId="3" fillId="0" borderId="1" xfId="30" applyFont="true" applyBorder="true" applyAlignment="true" applyProtection="true">
      <alignment horizontal="center" vertical="center" wrapText="true"/>
    </xf>
    <xf numFmtId="0" fontId="6" fillId="0" borderId="3" xfId="13" applyFont="true" applyBorder="true" applyAlignment="true" applyProtection="true">
      <alignment horizontal="center" vertical="center" wrapText="true"/>
    </xf>
    <xf numFmtId="0" fontId="3" fillId="0" borderId="7" xfId="33" applyFont="true" applyBorder="true" applyAlignment="true" applyProtection="true">
      <alignment horizontal="center" vertical="center" wrapText="true"/>
    </xf>
    <xf numFmtId="0" fontId="3" fillId="0" borderId="6" xfId="33" applyFont="true" applyBorder="true" applyAlignment="true" applyProtection="true">
      <alignment horizontal="center" vertical="center" wrapText="true"/>
    </xf>
    <xf numFmtId="0" fontId="3" fillId="0" borderId="1" xfId="33" applyFont="true" applyBorder="true" applyAlignment="true" applyProtection="true">
      <alignment horizontal="center" vertical="center" wrapText="true"/>
    </xf>
    <xf numFmtId="0" fontId="3" fillId="0" borderId="2" xfId="33" applyFont="true" applyBorder="true" applyAlignment="true" applyProtection="true">
      <alignment horizontal="center" vertical="center" wrapText="true"/>
    </xf>
    <xf numFmtId="0" fontId="6" fillId="0" borderId="2" xfId="33" applyFont="true" applyBorder="true" applyAlignment="true" applyProtection="true">
      <alignment horizontal="center" vertical="center" wrapText="true"/>
    </xf>
    <xf numFmtId="0" fontId="3" fillId="0" borderId="7" xfId="33" applyFont="true" applyBorder="true" applyAlignment="true" applyProtection="true">
      <alignment horizontal="center" vertical="center"/>
    </xf>
    <xf numFmtId="0" fontId="3" fillId="0" borderId="6" xfId="33" applyFont="true" applyBorder="true" applyAlignment="true" applyProtection="true">
      <alignment horizontal="center" vertical="center"/>
    </xf>
    <xf numFmtId="0" fontId="3" fillId="0" borderId="1" xfId="33" applyFont="true" applyBorder="true" applyAlignment="true" applyProtection="true">
      <alignment horizontal="center" vertical="center"/>
    </xf>
    <xf numFmtId="0" fontId="3" fillId="0" borderId="2" xfId="33" applyFont="true" applyBorder="true" applyAlignment="true" applyProtection="true">
      <alignment horizontal="center" vertical="center"/>
    </xf>
    <xf numFmtId="0" fontId="6" fillId="0" borderId="0" xfId="33" applyFont="true" applyAlignment="true" applyProtection="true">
      <alignment horizontal="center" vertical="center" wrapText="true"/>
    </xf>
    <xf numFmtId="0" fontId="3" fillId="0" borderId="0" xfId="33" applyFont="true" applyAlignment="true" applyProtection="true">
      <alignment horizontal="center" vertical="center" wrapText="true"/>
    </xf>
    <xf numFmtId="0" fontId="6" fillId="0" borderId="0" xfId="33" applyFont="true" applyAlignment="true" applyProtection="true">
      <alignment horizontal="center" vertical="center"/>
    </xf>
    <xf numFmtId="0" fontId="3" fillId="0" borderId="0" xfId="33" applyFont="true" applyAlignment="true" applyProtection="true">
      <alignment horizontal="center" vertical="center"/>
    </xf>
  </cellXfs>
  <cellStyles count="60">
    <cellStyle name="常规" xfId="0" builtinId="0"/>
    <cellStyle name="常规 5" xfId="1"/>
    <cellStyle name="常规 2 5 2" xfId="2"/>
    <cellStyle name="常规 3 2 2 2" xfId="3"/>
    <cellStyle name="常规 5 2" xfId="4"/>
    <cellStyle name="60% - 强调文字颜色 6" xfId="5" builtinId="52"/>
    <cellStyle name="20% - 强调文字颜色 4" xfId="6" builtinId="42"/>
    <cellStyle name="强调文字颜色 4" xfId="7" builtinId="41"/>
    <cellStyle name="输入" xfId="8" builtinId="20"/>
    <cellStyle name="40% - 强调文字颜色 3" xfId="9" builtinId="39"/>
    <cellStyle name="20% - 强调文字颜色 3" xfId="10" builtinId="38"/>
    <cellStyle name="货币" xfId="11" builtinId="4"/>
    <cellStyle name="强调文字颜色 3" xfId="12" builtinId="37"/>
    <cellStyle name="常规 2 4 2" xfId="13"/>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常规 3 3 2" xfId="24"/>
    <cellStyle name="好" xfId="25" builtinId="26"/>
    <cellStyle name="20% - 强调文字颜色 1" xfId="26" builtinId="30"/>
    <cellStyle name="汇总" xfId="27" builtinId="25"/>
    <cellStyle name="差" xfId="28" builtinId="27"/>
    <cellStyle name="检查单元格" xfId="29" builtinId="23"/>
    <cellStyle name="常规 4 3" xfId="30"/>
    <cellStyle name="输出" xfId="31" builtinId="21"/>
    <cellStyle name="标题 1" xfId="32" builtinId="16"/>
    <cellStyle name="常规 2 2 2" xfId="33"/>
    <cellStyle name="解释性文本" xfId="34" builtinId="53"/>
    <cellStyle name="常规 2 6 2 2" xfId="35"/>
    <cellStyle name="20% - 强调文字颜色 2" xfId="36" builtinId="34"/>
    <cellStyle name="标题 4" xfId="37" builtinId="19"/>
    <cellStyle name="货币[0]" xfId="38" builtinId="7"/>
    <cellStyle name="40% - 强调文字颜色 4" xfId="39" builtinId="43"/>
    <cellStyle name="千位分隔" xfId="40" builtinId="3"/>
    <cellStyle name="已访问的超链接" xfId="41" builtinId="9"/>
    <cellStyle name="标题" xfId="42" builtinId="15"/>
    <cellStyle name="40% - 强调文字颜色 2" xfId="43" builtinId="35"/>
    <cellStyle name="警告文本" xfId="44" builtinId="11"/>
    <cellStyle name="60% - 强调文字颜色 3" xfId="45" builtinId="40"/>
    <cellStyle name="注释" xfId="46" builtinId="10"/>
    <cellStyle name="20% - 强调文字颜色 6" xfId="47" builtinId="50"/>
    <cellStyle name="强调文字颜色 5" xfId="48" builtinId="45"/>
    <cellStyle name="常规 2 4" xfId="49"/>
    <cellStyle name="40% - 强调文字颜色 6" xfId="50" builtinId="51"/>
    <cellStyle name="超链接" xfId="51" builtinId="8"/>
    <cellStyle name="千位分隔[0]" xfId="52" builtinId="6"/>
    <cellStyle name="标题 2" xfId="53" builtinId="17"/>
    <cellStyle name="40% - 强调文字颜色 5" xfId="54" builtinId="47"/>
    <cellStyle name="标题 3" xfId="55" builtinId="18"/>
    <cellStyle name="强调文字颜色 6" xfId="56" builtinId="49"/>
    <cellStyle name="常规 7" xfId="57"/>
    <cellStyle name="40% - 强调文字颜色 1" xfId="58" builtinId="31"/>
    <cellStyle name="链接单元格" xfId="59"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pageSetUpPr fitToPage="true"/>
  </sheetPr>
  <dimension ref="A1:GZ516"/>
  <sheetViews>
    <sheetView tabSelected="1" zoomScale="90" zoomScaleNormal="90" workbookViewId="0">
      <pane xSplit="4" ySplit="2" topLeftCell="E14" activePane="bottomRight" state="frozen"/>
      <selection/>
      <selection pane="topRight"/>
      <selection pane="bottomLeft"/>
      <selection pane="bottomRight" activeCell="Q14" sqref="Q14"/>
    </sheetView>
  </sheetViews>
  <sheetFormatPr defaultColWidth="9" defaultRowHeight="30" customHeight="true"/>
  <cols>
    <col min="1" max="1" width="4.38333333333333" style="44" customWidth="true"/>
    <col min="2" max="2" width="6.63333333333333" style="44" customWidth="true"/>
    <col min="3" max="3" width="6.38333333333333" style="44" customWidth="true"/>
    <col min="4" max="4" width="20.25" style="45" customWidth="true"/>
    <col min="5" max="5" width="5.5" style="46" customWidth="true"/>
    <col min="6" max="6" width="5" style="44" customWidth="true"/>
    <col min="7" max="7" width="5.38333333333333" style="44" customWidth="true"/>
    <col min="8" max="8" width="6.525" style="44" customWidth="true"/>
    <col min="9" max="9" width="8.38333333333333" style="44" customWidth="true"/>
    <col min="10" max="10" width="7.25" style="44" customWidth="true"/>
    <col min="11" max="11" width="6.25" style="44" customWidth="true"/>
    <col min="12" max="12" width="7.21666666666667" style="44" customWidth="true"/>
    <col min="13" max="13" width="6.63333333333333" style="44" customWidth="true"/>
    <col min="14" max="14" width="4.86666666666667" style="44" customWidth="true"/>
    <col min="15" max="15" width="4.58333333333333" style="44" customWidth="true"/>
    <col min="16" max="16" width="6.94166666666667" style="47" customWidth="true"/>
    <col min="17" max="17" width="18.475" style="44" customWidth="true"/>
    <col min="18" max="18" width="8.5" style="44" customWidth="true"/>
    <col min="19" max="19" width="8" style="44" customWidth="true"/>
    <col min="20" max="20" width="9.13333333333333" style="44" customWidth="true"/>
    <col min="21" max="21" width="6.38333333333333" style="44" customWidth="true"/>
    <col min="22" max="22" width="8.63333333333333" style="44" customWidth="true"/>
    <col min="23" max="23" width="6.75" style="44" customWidth="true"/>
    <col min="24" max="24" width="5.88333333333333" style="44" customWidth="true"/>
    <col min="25" max="25" width="5.63333333333333" style="44" customWidth="true"/>
    <col min="26" max="34" width="8.63333333333333" style="44" customWidth="true"/>
    <col min="35" max="208" width="9" style="44" customWidth="true"/>
    <col min="209" max="16384" width="9" style="48"/>
  </cols>
  <sheetData>
    <row r="1" ht="37" customHeight="true" spans="1:16">
      <c r="A1" s="49" t="s">
        <v>0</v>
      </c>
      <c r="B1" s="49"/>
      <c r="C1" s="49"/>
      <c r="D1" s="49"/>
      <c r="E1" s="49"/>
      <c r="F1" s="49"/>
      <c r="G1" s="49"/>
      <c r="H1" s="49"/>
      <c r="I1" s="49"/>
      <c r="J1" s="49"/>
      <c r="K1" s="49"/>
      <c r="L1" s="49"/>
      <c r="M1" s="49"/>
      <c r="N1" s="49"/>
      <c r="O1" s="49"/>
      <c r="P1" s="49"/>
    </row>
    <row r="2" s="35" customFormat="true" ht="54" customHeight="true" spans="1:208">
      <c r="A2" s="2" t="s">
        <v>1</v>
      </c>
      <c r="B2" s="2" t="s">
        <v>2</v>
      </c>
      <c r="C2" s="2" t="s">
        <v>3</v>
      </c>
      <c r="D2" s="3" t="s">
        <v>4</v>
      </c>
      <c r="E2" s="3" t="s">
        <v>5</v>
      </c>
      <c r="F2" s="3" t="s">
        <v>6</v>
      </c>
      <c r="G2" s="3" t="s">
        <v>7</v>
      </c>
      <c r="H2" s="3" t="s">
        <v>8</v>
      </c>
      <c r="I2" s="20" t="s">
        <v>9</v>
      </c>
      <c r="J2" s="3" t="s">
        <v>10</v>
      </c>
      <c r="K2" s="3" t="s">
        <v>11</v>
      </c>
      <c r="L2" s="21" t="s">
        <v>12</v>
      </c>
      <c r="M2" s="3" t="s">
        <v>13</v>
      </c>
      <c r="N2" s="3" t="s">
        <v>14</v>
      </c>
      <c r="O2" s="3" t="s">
        <v>15</v>
      </c>
      <c r="P2" s="2" t="s">
        <v>16</v>
      </c>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row>
    <row r="3" hidden="true" customHeight="true" spans="1:16">
      <c r="A3" s="4">
        <v>2</v>
      </c>
      <c r="B3" s="5" t="s">
        <v>17</v>
      </c>
      <c r="C3" s="4" t="s">
        <v>18</v>
      </c>
      <c r="D3" s="6" t="s">
        <v>19</v>
      </c>
      <c r="E3" s="53" t="s">
        <v>20</v>
      </c>
      <c r="F3" s="14" t="s">
        <v>21</v>
      </c>
      <c r="G3" s="14" t="s">
        <v>22</v>
      </c>
      <c r="H3" s="14">
        <v>30</v>
      </c>
      <c r="I3" s="4" t="s">
        <v>23</v>
      </c>
      <c r="J3" s="14" t="s">
        <v>24</v>
      </c>
      <c r="K3" s="14" t="s">
        <v>25</v>
      </c>
      <c r="L3" s="22" t="s">
        <v>26</v>
      </c>
      <c r="M3" s="22"/>
      <c r="N3" s="22"/>
      <c r="O3" s="22"/>
      <c r="P3" s="59"/>
    </row>
    <row r="4" ht="17" hidden="true" customHeight="true" spans="1:16">
      <c r="A4" s="4">
        <v>3</v>
      </c>
      <c r="B4" s="5" t="s">
        <v>17</v>
      </c>
      <c r="C4" s="4" t="s">
        <v>18</v>
      </c>
      <c r="D4" s="6" t="s">
        <v>27</v>
      </c>
      <c r="E4" s="53" t="s">
        <v>20</v>
      </c>
      <c r="F4" s="14" t="s">
        <v>21</v>
      </c>
      <c r="G4" s="14" t="s">
        <v>22</v>
      </c>
      <c r="H4" s="14">
        <v>45</v>
      </c>
      <c r="I4" s="4" t="s">
        <v>23</v>
      </c>
      <c r="J4" s="14" t="s">
        <v>24</v>
      </c>
      <c r="K4" s="14" t="s">
        <v>28</v>
      </c>
      <c r="L4" s="22" t="s">
        <v>26</v>
      </c>
      <c r="M4" s="22"/>
      <c r="N4" s="22"/>
      <c r="O4" s="22"/>
      <c r="P4" s="19"/>
    </row>
    <row r="5" hidden="true" customHeight="true" spans="1:16">
      <c r="A5" s="4">
        <v>5</v>
      </c>
      <c r="B5" s="5" t="s">
        <v>17</v>
      </c>
      <c r="C5" s="4" t="s">
        <v>18</v>
      </c>
      <c r="D5" s="6" t="s">
        <v>29</v>
      </c>
      <c r="E5" s="53" t="s">
        <v>20</v>
      </c>
      <c r="F5" s="14" t="s">
        <v>21</v>
      </c>
      <c r="G5" s="14" t="s">
        <v>30</v>
      </c>
      <c r="H5" s="14">
        <v>30</v>
      </c>
      <c r="I5" s="50" t="s">
        <v>31</v>
      </c>
      <c r="J5" s="14" t="s">
        <v>24</v>
      </c>
      <c r="K5" s="14" t="s">
        <v>28</v>
      </c>
      <c r="L5" s="22" t="s">
        <v>26</v>
      </c>
      <c r="M5" s="22"/>
      <c r="N5" s="22"/>
      <c r="O5" s="22"/>
      <c r="P5" s="59"/>
    </row>
    <row r="6" hidden="true" customHeight="true" spans="1:16">
      <c r="A6" s="4">
        <v>6</v>
      </c>
      <c r="B6" s="5" t="s">
        <v>17</v>
      </c>
      <c r="C6" s="4" t="s">
        <v>32</v>
      </c>
      <c r="D6" s="6" t="s">
        <v>33</v>
      </c>
      <c r="E6" s="54" t="s">
        <v>34</v>
      </c>
      <c r="F6" s="14" t="s">
        <v>21</v>
      </c>
      <c r="G6" s="14" t="s">
        <v>22</v>
      </c>
      <c r="H6" s="14">
        <v>60</v>
      </c>
      <c r="I6" s="4" t="s">
        <v>23</v>
      </c>
      <c r="J6" s="14" t="s">
        <v>24</v>
      </c>
      <c r="K6" s="14" t="s">
        <v>28</v>
      </c>
      <c r="L6" s="22" t="s">
        <v>26</v>
      </c>
      <c r="M6" s="22"/>
      <c r="N6" s="22"/>
      <c r="O6" s="22"/>
      <c r="P6" s="19"/>
    </row>
    <row r="7" hidden="true" customHeight="true" spans="1:16">
      <c r="A7" s="4">
        <v>8</v>
      </c>
      <c r="B7" s="5" t="s">
        <v>17</v>
      </c>
      <c r="C7" s="4" t="s">
        <v>18</v>
      </c>
      <c r="D7" s="6" t="s">
        <v>35</v>
      </c>
      <c r="E7" s="55" t="s">
        <v>36</v>
      </c>
      <c r="F7" s="14" t="s">
        <v>21</v>
      </c>
      <c r="G7" s="14" t="s">
        <v>30</v>
      </c>
      <c r="H7" s="14">
        <v>45</v>
      </c>
      <c r="I7" s="4" t="s">
        <v>37</v>
      </c>
      <c r="J7" s="14" t="s">
        <v>24</v>
      </c>
      <c r="K7" s="14" t="s">
        <v>28</v>
      </c>
      <c r="L7" s="22" t="s">
        <v>26</v>
      </c>
      <c r="M7" s="22"/>
      <c r="N7" s="22"/>
      <c r="O7" s="22"/>
      <c r="P7" s="59"/>
    </row>
    <row r="8" hidden="true" customHeight="true" spans="1:16">
      <c r="A8" s="4">
        <v>9</v>
      </c>
      <c r="B8" s="5" t="s">
        <v>17</v>
      </c>
      <c r="C8" s="4" t="s">
        <v>32</v>
      </c>
      <c r="D8" s="6" t="s">
        <v>38</v>
      </c>
      <c r="E8" s="14" t="s">
        <v>36</v>
      </c>
      <c r="F8" s="14" t="s">
        <v>21</v>
      </c>
      <c r="G8" s="14" t="s">
        <v>30</v>
      </c>
      <c r="H8" s="14">
        <v>60</v>
      </c>
      <c r="I8" s="4" t="s">
        <v>37</v>
      </c>
      <c r="J8" s="14" t="s">
        <v>24</v>
      </c>
      <c r="K8" s="14" t="s">
        <v>28</v>
      </c>
      <c r="L8" s="22" t="s">
        <v>26</v>
      </c>
      <c r="M8" s="22"/>
      <c r="N8" s="22"/>
      <c r="O8" s="22"/>
      <c r="P8" s="26"/>
    </row>
    <row r="9" hidden="true" customHeight="true" spans="1:16">
      <c r="A9" s="4">
        <v>10</v>
      </c>
      <c r="B9" s="5" t="s">
        <v>17</v>
      </c>
      <c r="C9" s="4" t="s">
        <v>18</v>
      </c>
      <c r="D9" s="6" t="s">
        <v>39</v>
      </c>
      <c r="E9" s="55" t="s">
        <v>36</v>
      </c>
      <c r="F9" s="14" t="s">
        <v>21</v>
      </c>
      <c r="G9" s="14" t="s">
        <v>40</v>
      </c>
      <c r="H9" s="14">
        <v>60</v>
      </c>
      <c r="I9" s="4" t="s">
        <v>41</v>
      </c>
      <c r="J9" s="14" t="s">
        <v>24</v>
      </c>
      <c r="K9" s="14" t="s">
        <v>28</v>
      </c>
      <c r="L9" s="22" t="s">
        <v>26</v>
      </c>
      <c r="M9" s="22"/>
      <c r="N9" s="22"/>
      <c r="O9" s="22"/>
      <c r="P9" s="19"/>
    </row>
    <row r="10" ht="31.5" hidden="true" customHeight="true" spans="1:16">
      <c r="A10" s="4">
        <v>12</v>
      </c>
      <c r="B10" s="5" t="s">
        <v>17</v>
      </c>
      <c r="C10" s="4" t="s">
        <v>18</v>
      </c>
      <c r="D10" s="6" t="s">
        <v>42</v>
      </c>
      <c r="E10" s="15" t="s">
        <v>43</v>
      </c>
      <c r="F10" s="14" t="s">
        <v>21</v>
      </c>
      <c r="G10" s="14" t="s">
        <v>30</v>
      </c>
      <c r="H10" s="14">
        <v>60</v>
      </c>
      <c r="I10" s="4" t="s">
        <v>37</v>
      </c>
      <c r="J10" s="14" t="s">
        <v>24</v>
      </c>
      <c r="K10" s="14" t="s">
        <v>28</v>
      </c>
      <c r="L10" s="22" t="s">
        <v>26</v>
      </c>
      <c r="M10" s="22"/>
      <c r="N10" s="22"/>
      <c r="O10" s="22"/>
      <c r="P10" s="60"/>
    </row>
    <row r="11" hidden="true" customHeight="true" spans="1:16">
      <c r="A11" s="4">
        <v>14</v>
      </c>
      <c r="B11" s="5" t="s">
        <v>17</v>
      </c>
      <c r="C11" s="4" t="s">
        <v>32</v>
      </c>
      <c r="D11" s="6" t="s">
        <v>44</v>
      </c>
      <c r="E11" s="14" t="s">
        <v>36</v>
      </c>
      <c r="F11" s="14" t="s">
        <v>21</v>
      </c>
      <c r="G11" s="14" t="s">
        <v>30</v>
      </c>
      <c r="H11" s="14">
        <v>60</v>
      </c>
      <c r="I11" s="4" t="s">
        <v>37</v>
      </c>
      <c r="J11" s="14" t="s">
        <v>24</v>
      </c>
      <c r="K11" s="14" t="s">
        <v>28</v>
      </c>
      <c r="L11" s="22" t="s">
        <v>26</v>
      </c>
      <c r="M11" s="22"/>
      <c r="N11" s="22"/>
      <c r="O11" s="22"/>
      <c r="P11" s="60"/>
    </row>
    <row r="12" hidden="true" customHeight="true" spans="1:16">
      <c r="A12" s="4">
        <v>16</v>
      </c>
      <c r="B12" s="5" t="s">
        <v>17</v>
      </c>
      <c r="C12" s="4" t="s">
        <v>32</v>
      </c>
      <c r="D12" s="6" t="s">
        <v>45</v>
      </c>
      <c r="E12" s="14" t="s">
        <v>36</v>
      </c>
      <c r="F12" s="14" t="s">
        <v>21</v>
      </c>
      <c r="G12" s="14" t="s">
        <v>22</v>
      </c>
      <c r="H12" s="14">
        <v>60</v>
      </c>
      <c r="I12" s="50" t="s">
        <v>41</v>
      </c>
      <c r="J12" s="14" t="s">
        <v>24</v>
      </c>
      <c r="K12" s="14" t="s">
        <v>28</v>
      </c>
      <c r="L12" s="22" t="s">
        <v>26</v>
      </c>
      <c r="M12" s="22"/>
      <c r="N12" s="22"/>
      <c r="O12" s="22"/>
      <c r="P12" s="60"/>
    </row>
    <row r="13" hidden="true" customHeight="true" spans="1:16">
      <c r="A13" s="4">
        <v>18</v>
      </c>
      <c r="B13" s="5" t="s">
        <v>17</v>
      </c>
      <c r="C13" s="4" t="s">
        <v>32</v>
      </c>
      <c r="D13" s="6" t="s">
        <v>46</v>
      </c>
      <c r="E13" s="14" t="s">
        <v>47</v>
      </c>
      <c r="F13" s="14" t="s">
        <v>21</v>
      </c>
      <c r="G13" s="14" t="s">
        <v>30</v>
      </c>
      <c r="H13" s="14">
        <v>60</v>
      </c>
      <c r="I13" s="4" t="s">
        <v>37</v>
      </c>
      <c r="J13" s="14" t="s">
        <v>24</v>
      </c>
      <c r="K13" s="14" t="s">
        <v>28</v>
      </c>
      <c r="L13" s="22" t="s">
        <v>26</v>
      </c>
      <c r="M13" s="22"/>
      <c r="N13" s="22"/>
      <c r="O13" s="22"/>
      <c r="P13" s="60"/>
    </row>
    <row r="14" s="36" customFormat="true" customHeight="true" spans="1:16">
      <c r="A14" s="4">
        <v>1</v>
      </c>
      <c r="B14" s="5" t="s">
        <v>17</v>
      </c>
      <c r="C14" s="4" t="s">
        <v>32</v>
      </c>
      <c r="D14" s="6" t="s">
        <v>48</v>
      </c>
      <c r="E14" s="14" t="s">
        <v>47</v>
      </c>
      <c r="F14" s="14" t="s">
        <v>21</v>
      </c>
      <c r="G14" s="14" t="s">
        <v>30</v>
      </c>
      <c r="H14" s="14">
        <v>300</v>
      </c>
      <c r="I14" s="4" t="s">
        <v>37</v>
      </c>
      <c r="J14" s="14" t="s">
        <v>24</v>
      </c>
      <c r="K14" s="14" t="s">
        <v>28</v>
      </c>
      <c r="L14" s="14" t="s">
        <v>26</v>
      </c>
      <c r="M14" s="14" t="s">
        <v>49</v>
      </c>
      <c r="N14" s="14">
        <v>1</v>
      </c>
      <c r="O14" s="14"/>
      <c r="P14" s="26" t="s">
        <v>50</v>
      </c>
    </row>
    <row r="15" hidden="true" customHeight="true" spans="1:16">
      <c r="A15" s="4">
        <v>24</v>
      </c>
      <c r="B15" s="5" t="s">
        <v>17</v>
      </c>
      <c r="C15" s="4" t="s">
        <v>18</v>
      </c>
      <c r="D15" s="6" t="s">
        <v>51</v>
      </c>
      <c r="E15" s="53" t="s">
        <v>20</v>
      </c>
      <c r="F15" s="14" t="s">
        <v>21</v>
      </c>
      <c r="G15" s="14" t="s">
        <v>30</v>
      </c>
      <c r="H15" s="14">
        <v>45</v>
      </c>
      <c r="I15" s="4" t="s">
        <v>31</v>
      </c>
      <c r="J15" s="14" t="s">
        <v>24</v>
      </c>
      <c r="K15" s="14" t="s">
        <v>28</v>
      </c>
      <c r="L15" s="22" t="s">
        <v>26</v>
      </c>
      <c r="M15" s="22"/>
      <c r="N15" s="22"/>
      <c r="O15" s="22"/>
      <c r="P15" s="60"/>
    </row>
    <row r="16" hidden="true" customHeight="true" spans="1:16">
      <c r="A16" s="4">
        <v>29</v>
      </c>
      <c r="B16" s="4" t="s">
        <v>17</v>
      </c>
      <c r="C16" s="4" t="s">
        <v>18</v>
      </c>
      <c r="D16" s="6" t="s">
        <v>52</v>
      </c>
      <c r="E16" s="56" t="s">
        <v>20</v>
      </c>
      <c r="F16" s="14" t="s">
        <v>21</v>
      </c>
      <c r="G16" s="14" t="s">
        <v>53</v>
      </c>
      <c r="H16" s="14">
        <v>45</v>
      </c>
      <c r="I16" s="4" t="s">
        <v>54</v>
      </c>
      <c r="J16" s="14" t="s">
        <v>24</v>
      </c>
      <c r="K16" s="14" t="s">
        <v>28</v>
      </c>
      <c r="L16" s="22" t="s">
        <v>26</v>
      </c>
      <c r="M16" s="22"/>
      <c r="N16" s="22"/>
      <c r="O16" s="22"/>
      <c r="P16" s="59"/>
    </row>
    <row r="17" hidden="true" customHeight="true" spans="1:16">
      <c r="A17" s="4">
        <v>30</v>
      </c>
      <c r="B17" s="5" t="s">
        <v>17</v>
      </c>
      <c r="C17" s="4" t="s">
        <v>32</v>
      </c>
      <c r="D17" s="8" t="s">
        <v>55</v>
      </c>
      <c r="E17" s="16" t="s">
        <v>43</v>
      </c>
      <c r="F17" s="14" t="s">
        <v>21</v>
      </c>
      <c r="G17" s="16" t="s">
        <v>30</v>
      </c>
      <c r="H17" s="16">
        <v>30</v>
      </c>
      <c r="I17" s="4" t="s">
        <v>56</v>
      </c>
      <c r="J17" s="14" t="s">
        <v>24</v>
      </c>
      <c r="K17" s="16" t="s">
        <v>28</v>
      </c>
      <c r="L17" s="22" t="s">
        <v>26</v>
      </c>
      <c r="M17" s="22"/>
      <c r="N17" s="22"/>
      <c r="O17" s="22"/>
      <c r="P17" s="26"/>
    </row>
    <row r="18" hidden="true" customHeight="true" spans="1:16">
      <c r="A18" s="4">
        <v>31</v>
      </c>
      <c r="B18" s="5" t="s">
        <v>17</v>
      </c>
      <c r="C18" s="4" t="s">
        <v>32</v>
      </c>
      <c r="D18" s="6" t="s">
        <v>57</v>
      </c>
      <c r="E18" s="54" t="s">
        <v>43</v>
      </c>
      <c r="F18" s="14" t="s">
        <v>21</v>
      </c>
      <c r="G18" s="14" t="s">
        <v>30</v>
      </c>
      <c r="H18" s="14">
        <v>60</v>
      </c>
      <c r="I18" s="4" t="s">
        <v>37</v>
      </c>
      <c r="J18" s="14" t="s">
        <v>24</v>
      </c>
      <c r="K18" s="14" t="s">
        <v>28</v>
      </c>
      <c r="L18" s="22" t="s">
        <v>26</v>
      </c>
      <c r="M18" s="22"/>
      <c r="N18" s="22"/>
      <c r="O18" s="22"/>
      <c r="P18" s="19"/>
    </row>
    <row r="19" hidden="true" customHeight="true" spans="1:16">
      <c r="A19" s="4">
        <v>33</v>
      </c>
      <c r="B19" s="5" t="s">
        <v>17</v>
      </c>
      <c r="C19" s="4" t="s">
        <v>18</v>
      </c>
      <c r="D19" s="6" t="s">
        <v>58</v>
      </c>
      <c r="E19" s="55" t="s">
        <v>36</v>
      </c>
      <c r="F19" s="14" t="s">
        <v>21</v>
      </c>
      <c r="G19" s="14" t="s">
        <v>30</v>
      </c>
      <c r="H19" s="14">
        <v>60</v>
      </c>
      <c r="I19" s="50" t="s">
        <v>56</v>
      </c>
      <c r="J19" s="14" t="s">
        <v>24</v>
      </c>
      <c r="K19" s="14" t="s">
        <v>28</v>
      </c>
      <c r="L19" s="22" t="s">
        <v>26</v>
      </c>
      <c r="M19" s="22"/>
      <c r="N19" s="22"/>
      <c r="O19" s="22"/>
      <c r="P19" s="60"/>
    </row>
    <row r="20" s="36" customFormat="true" customHeight="true" spans="1:16">
      <c r="A20" s="4">
        <v>2</v>
      </c>
      <c r="B20" s="5" t="s">
        <v>17</v>
      </c>
      <c r="C20" s="4" t="s">
        <v>32</v>
      </c>
      <c r="D20" s="7" t="s">
        <v>59</v>
      </c>
      <c r="E20" s="14" t="s">
        <v>36</v>
      </c>
      <c r="F20" s="14" t="s">
        <v>21</v>
      </c>
      <c r="G20" s="14" t="s">
        <v>30</v>
      </c>
      <c r="H20" s="14">
        <v>300</v>
      </c>
      <c r="I20" s="4" t="s">
        <v>37</v>
      </c>
      <c r="J20" s="14" t="s">
        <v>24</v>
      </c>
      <c r="K20" s="14" t="s">
        <v>28</v>
      </c>
      <c r="L20" s="22" t="s">
        <v>26</v>
      </c>
      <c r="M20" s="22" t="s">
        <v>49</v>
      </c>
      <c r="N20" s="22">
        <v>1</v>
      </c>
      <c r="O20" s="22"/>
      <c r="P20" s="26" t="s">
        <v>50</v>
      </c>
    </row>
    <row r="21" hidden="true" customHeight="true" spans="1:16">
      <c r="A21" s="4">
        <v>36</v>
      </c>
      <c r="B21" s="5" t="s">
        <v>17</v>
      </c>
      <c r="C21" s="4" t="s">
        <v>18</v>
      </c>
      <c r="D21" s="6" t="s">
        <v>60</v>
      </c>
      <c r="E21" s="56" t="s">
        <v>36</v>
      </c>
      <c r="F21" s="14" t="s">
        <v>21</v>
      </c>
      <c r="G21" s="14" t="s">
        <v>30</v>
      </c>
      <c r="H21" s="14">
        <v>60</v>
      </c>
      <c r="I21" s="4" t="s">
        <v>37</v>
      </c>
      <c r="J21" s="14" t="s">
        <v>24</v>
      </c>
      <c r="K21" s="14" t="s">
        <v>28</v>
      </c>
      <c r="L21" s="22" t="s">
        <v>26</v>
      </c>
      <c r="M21" s="22"/>
      <c r="N21" s="22"/>
      <c r="O21" s="22"/>
      <c r="P21" s="60"/>
    </row>
    <row r="22" hidden="true" customHeight="true" spans="1:16">
      <c r="A22" s="4">
        <v>38</v>
      </c>
      <c r="B22" s="5" t="s">
        <v>17</v>
      </c>
      <c r="C22" s="4" t="s">
        <v>18</v>
      </c>
      <c r="D22" s="6" t="s">
        <v>61</v>
      </c>
      <c r="E22" s="53" t="s">
        <v>34</v>
      </c>
      <c r="F22" s="14" t="s">
        <v>21</v>
      </c>
      <c r="G22" s="14" t="s">
        <v>30</v>
      </c>
      <c r="H22" s="14">
        <v>45</v>
      </c>
      <c r="I22" s="50" t="s">
        <v>31</v>
      </c>
      <c r="J22" s="14" t="s">
        <v>24</v>
      </c>
      <c r="K22" s="14" t="s">
        <v>28</v>
      </c>
      <c r="L22" s="22" t="s">
        <v>26</v>
      </c>
      <c r="M22" s="22"/>
      <c r="N22" s="22"/>
      <c r="O22" s="22"/>
      <c r="P22" s="60"/>
    </row>
    <row r="23" s="36" customFormat="true" customHeight="true" spans="1:16">
      <c r="A23" s="4">
        <v>3</v>
      </c>
      <c r="B23" s="5" t="s">
        <v>17</v>
      </c>
      <c r="C23" s="4" t="s">
        <v>32</v>
      </c>
      <c r="D23" s="6" t="s">
        <v>62</v>
      </c>
      <c r="E23" s="14" t="s">
        <v>43</v>
      </c>
      <c r="F23" s="14" t="s">
        <v>21</v>
      </c>
      <c r="G23" s="14" t="s">
        <v>22</v>
      </c>
      <c r="H23" s="14">
        <v>90</v>
      </c>
      <c r="I23" s="4" t="s">
        <v>41</v>
      </c>
      <c r="J23" s="14" t="s">
        <v>24</v>
      </c>
      <c r="K23" s="14" t="s">
        <v>28</v>
      </c>
      <c r="L23" s="22" t="s">
        <v>26</v>
      </c>
      <c r="M23" s="22" t="s">
        <v>49</v>
      </c>
      <c r="N23" s="22">
        <v>1</v>
      </c>
      <c r="O23" s="22"/>
      <c r="P23" s="26" t="s">
        <v>50</v>
      </c>
    </row>
    <row r="24" hidden="true" customHeight="true" spans="1:16">
      <c r="A24" s="4">
        <v>43</v>
      </c>
      <c r="B24" s="5" t="s">
        <v>17</v>
      </c>
      <c r="C24" s="4" t="s">
        <v>32</v>
      </c>
      <c r="D24" s="6" t="s">
        <v>63</v>
      </c>
      <c r="E24" s="54" t="s">
        <v>34</v>
      </c>
      <c r="F24" s="14" t="s">
        <v>21</v>
      </c>
      <c r="G24" s="14" t="s">
        <v>30</v>
      </c>
      <c r="H24" s="14">
        <v>45</v>
      </c>
      <c r="I24" s="4" t="s">
        <v>31</v>
      </c>
      <c r="J24" s="14" t="s">
        <v>24</v>
      </c>
      <c r="K24" s="14" t="s">
        <v>28</v>
      </c>
      <c r="L24" s="22" t="s">
        <v>26</v>
      </c>
      <c r="M24" s="22"/>
      <c r="N24" s="22"/>
      <c r="O24" s="22"/>
      <c r="P24" s="59"/>
    </row>
    <row r="25" hidden="true" customHeight="true" spans="1:16">
      <c r="A25" s="4">
        <v>44</v>
      </c>
      <c r="B25" s="5" t="s">
        <v>17</v>
      </c>
      <c r="C25" s="4" t="s">
        <v>18</v>
      </c>
      <c r="D25" s="6" t="s">
        <v>64</v>
      </c>
      <c r="E25" s="15" t="s">
        <v>47</v>
      </c>
      <c r="F25" s="14" t="s">
        <v>21</v>
      </c>
      <c r="G25" s="14" t="s">
        <v>30</v>
      </c>
      <c r="H25" s="14">
        <v>60</v>
      </c>
      <c r="I25" s="4" t="s">
        <v>37</v>
      </c>
      <c r="J25" s="14" t="s">
        <v>24</v>
      </c>
      <c r="K25" s="14" t="s">
        <v>28</v>
      </c>
      <c r="L25" s="22" t="s">
        <v>26</v>
      </c>
      <c r="M25" s="22"/>
      <c r="N25" s="22"/>
      <c r="O25" s="22"/>
      <c r="P25" s="26"/>
    </row>
    <row r="26" hidden="true" customHeight="true" spans="1:16">
      <c r="A26" s="4">
        <v>45</v>
      </c>
      <c r="B26" s="5" t="s">
        <v>17</v>
      </c>
      <c r="C26" s="4" t="s">
        <v>18</v>
      </c>
      <c r="D26" s="6" t="s">
        <v>65</v>
      </c>
      <c r="E26" s="55" t="s">
        <v>36</v>
      </c>
      <c r="F26" s="14" t="s">
        <v>21</v>
      </c>
      <c r="G26" s="14" t="s">
        <v>30</v>
      </c>
      <c r="H26" s="14">
        <v>45</v>
      </c>
      <c r="I26" s="4" t="s">
        <v>37</v>
      </c>
      <c r="J26" s="14" t="s">
        <v>24</v>
      </c>
      <c r="K26" s="14" t="s">
        <v>28</v>
      </c>
      <c r="L26" s="22" t="s">
        <v>26</v>
      </c>
      <c r="M26" s="22"/>
      <c r="N26" s="22"/>
      <c r="O26" s="22"/>
      <c r="P26" s="19"/>
    </row>
    <row r="27" hidden="true" customHeight="true" spans="1:16">
      <c r="A27" s="4">
        <v>47</v>
      </c>
      <c r="B27" s="5" t="s">
        <v>17</v>
      </c>
      <c r="C27" s="4" t="s">
        <v>18</v>
      </c>
      <c r="D27" s="6" t="s">
        <v>66</v>
      </c>
      <c r="E27" s="55" t="s">
        <v>36</v>
      </c>
      <c r="F27" s="14" t="s">
        <v>21</v>
      </c>
      <c r="G27" s="14" t="s">
        <v>30</v>
      </c>
      <c r="H27" s="14">
        <v>60</v>
      </c>
      <c r="I27" s="50" t="s">
        <v>37</v>
      </c>
      <c r="J27" s="14" t="s">
        <v>24</v>
      </c>
      <c r="K27" s="14" t="s">
        <v>25</v>
      </c>
      <c r="L27" s="22" t="s">
        <v>26</v>
      </c>
      <c r="M27" s="4"/>
      <c r="N27" s="4"/>
      <c r="O27" s="4"/>
      <c r="P27" s="60"/>
    </row>
    <row r="28" s="36" customFormat="true" customHeight="true" spans="1:208">
      <c r="A28" s="4">
        <v>4</v>
      </c>
      <c r="B28" s="5" t="s">
        <v>17</v>
      </c>
      <c r="C28" s="4" t="s">
        <v>32</v>
      </c>
      <c r="D28" s="6" t="s">
        <v>67</v>
      </c>
      <c r="E28" s="15" t="s">
        <v>47</v>
      </c>
      <c r="F28" s="14" t="s">
        <v>68</v>
      </c>
      <c r="G28" s="14" t="s">
        <v>30</v>
      </c>
      <c r="H28" s="14">
        <v>1000</v>
      </c>
      <c r="I28" s="4" t="s">
        <v>37</v>
      </c>
      <c r="J28" s="14" t="s">
        <v>24</v>
      </c>
      <c r="K28" s="14" t="s">
        <v>28</v>
      </c>
      <c r="L28" s="22" t="s">
        <v>26</v>
      </c>
      <c r="M28" s="4" t="s">
        <v>49</v>
      </c>
      <c r="N28" s="4">
        <v>2</v>
      </c>
      <c r="O28" s="4">
        <v>1</v>
      </c>
      <c r="P28" s="26" t="s">
        <v>50</v>
      </c>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row>
    <row r="29" s="36" customFormat="true" customHeight="true" spans="1:16">
      <c r="A29" s="50">
        <v>5</v>
      </c>
      <c r="B29" s="51" t="s">
        <v>17</v>
      </c>
      <c r="C29" s="50" t="s">
        <v>32</v>
      </c>
      <c r="D29" s="52" t="s">
        <v>69</v>
      </c>
      <c r="E29" s="56" t="s">
        <v>47</v>
      </c>
      <c r="F29" s="54" t="s">
        <v>68</v>
      </c>
      <c r="G29" s="54" t="s">
        <v>30</v>
      </c>
      <c r="H29" s="54">
        <v>2000</v>
      </c>
      <c r="I29" s="50" t="s">
        <v>37</v>
      </c>
      <c r="J29" s="54" t="s">
        <v>24</v>
      </c>
      <c r="K29" s="54" t="s">
        <v>70</v>
      </c>
      <c r="L29" s="58" t="s">
        <v>26</v>
      </c>
      <c r="M29" s="50">
        <v>1</v>
      </c>
      <c r="N29" s="50">
        <v>3</v>
      </c>
      <c r="O29" s="50">
        <v>2</v>
      </c>
      <c r="P29" s="61" t="s">
        <v>71</v>
      </c>
    </row>
    <row r="30" s="36" customFormat="true" ht="28" customHeight="true" spans="1:16">
      <c r="A30" s="4">
        <v>6</v>
      </c>
      <c r="B30" s="5" t="s">
        <v>17</v>
      </c>
      <c r="C30" s="4" t="s">
        <v>18</v>
      </c>
      <c r="D30" s="6" t="s">
        <v>72</v>
      </c>
      <c r="E30" s="15" t="s">
        <v>47</v>
      </c>
      <c r="F30" s="14" t="s">
        <v>68</v>
      </c>
      <c r="G30" s="14" t="s">
        <v>30</v>
      </c>
      <c r="H30" s="14">
        <v>800</v>
      </c>
      <c r="I30" s="4" t="s">
        <v>37</v>
      </c>
      <c r="J30" s="14" t="s">
        <v>24</v>
      </c>
      <c r="K30" s="16" t="s">
        <v>70</v>
      </c>
      <c r="L30" s="22" t="s">
        <v>26</v>
      </c>
      <c r="M30" s="4" t="s">
        <v>49</v>
      </c>
      <c r="N30" s="4">
        <v>2</v>
      </c>
      <c r="O30" s="4"/>
      <c r="P30" s="26" t="s">
        <v>50</v>
      </c>
    </row>
    <row r="31" s="36" customFormat="true" customHeight="true" spans="1:16">
      <c r="A31" s="50">
        <v>7</v>
      </c>
      <c r="B31" s="51" t="s">
        <v>17</v>
      </c>
      <c r="C31" s="50" t="s">
        <v>32</v>
      </c>
      <c r="D31" s="52" t="s">
        <v>73</v>
      </c>
      <c r="E31" s="50" t="s">
        <v>47</v>
      </c>
      <c r="F31" s="54" t="s">
        <v>68</v>
      </c>
      <c r="G31" s="54" t="s">
        <v>30</v>
      </c>
      <c r="H31" s="54">
        <v>1600</v>
      </c>
      <c r="I31" s="50" t="s">
        <v>37</v>
      </c>
      <c r="J31" s="54" t="s">
        <v>24</v>
      </c>
      <c r="K31" s="54" t="s">
        <v>28</v>
      </c>
      <c r="L31" s="58" t="s">
        <v>26</v>
      </c>
      <c r="M31" s="50">
        <v>1</v>
      </c>
      <c r="N31" s="50">
        <v>3</v>
      </c>
      <c r="O31" s="50">
        <v>7</v>
      </c>
      <c r="P31" s="61" t="s">
        <v>71</v>
      </c>
    </row>
    <row r="32" s="36" customFormat="true" customHeight="true" spans="1:16">
      <c r="A32" s="50">
        <v>8</v>
      </c>
      <c r="B32" s="51" t="s">
        <v>17</v>
      </c>
      <c r="C32" s="50" t="s">
        <v>32</v>
      </c>
      <c r="D32" s="52" t="s">
        <v>74</v>
      </c>
      <c r="E32" s="50" t="s">
        <v>47</v>
      </c>
      <c r="F32" s="54" t="s">
        <v>68</v>
      </c>
      <c r="G32" s="54" t="s">
        <v>30</v>
      </c>
      <c r="H32" s="54">
        <v>1800</v>
      </c>
      <c r="I32" s="50" t="s">
        <v>37</v>
      </c>
      <c r="J32" s="54" t="s">
        <v>24</v>
      </c>
      <c r="K32" s="54" t="s">
        <v>28</v>
      </c>
      <c r="L32" s="58" t="s">
        <v>26</v>
      </c>
      <c r="M32" s="50">
        <v>1</v>
      </c>
      <c r="N32" s="50">
        <v>2</v>
      </c>
      <c r="O32" s="50">
        <v>6</v>
      </c>
      <c r="P32" s="61" t="s">
        <v>71</v>
      </c>
    </row>
    <row r="33" s="36" customFormat="true" customHeight="true" spans="1:16">
      <c r="A33" s="50">
        <v>9</v>
      </c>
      <c r="B33" s="51" t="s">
        <v>17</v>
      </c>
      <c r="C33" s="50" t="s">
        <v>32</v>
      </c>
      <c r="D33" s="52" t="s">
        <v>75</v>
      </c>
      <c r="E33" s="56" t="s">
        <v>47</v>
      </c>
      <c r="F33" s="54" t="s">
        <v>68</v>
      </c>
      <c r="G33" s="54" t="s">
        <v>30</v>
      </c>
      <c r="H33" s="54">
        <v>1100</v>
      </c>
      <c r="I33" s="50" t="s">
        <v>37</v>
      </c>
      <c r="J33" s="54" t="s">
        <v>24</v>
      </c>
      <c r="K33" s="57" t="s">
        <v>70</v>
      </c>
      <c r="L33" s="58" t="s">
        <v>26</v>
      </c>
      <c r="M33" s="50">
        <v>1</v>
      </c>
      <c r="N33" s="50">
        <v>2</v>
      </c>
      <c r="O33" s="50">
        <v>2</v>
      </c>
      <c r="P33" s="61" t="s">
        <v>71</v>
      </c>
    </row>
    <row r="34" s="36" customFormat="true" customHeight="true" spans="1:16">
      <c r="A34" s="50">
        <v>10</v>
      </c>
      <c r="B34" s="51" t="s">
        <v>17</v>
      </c>
      <c r="C34" s="50" t="s">
        <v>32</v>
      </c>
      <c r="D34" s="52" t="s">
        <v>76</v>
      </c>
      <c r="E34" s="50" t="s">
        <v>47</v>
      </c>
      <c r="F34" s="54" t="s">
        <v>68</v>
      </c>
      <c r="G34" s="54" t="s">
        <v>30</v>
      </c>
      <c r="H34" s="54">
        <v>1500</v>
      </c>
      <c r="I34" s="50" t="s">
        <v>37</v>
      </c>
      <c r="J34" s="54" t="s">
        <v>24</v>
      </c>
      <c r="K34" s="54" t="s">
        <v>28</v>
      </c>
      <c r="L34" s="58" t="s">
        <v>26</v>
      </c>
      <c r="M34" s="50">
        <v>1</v>
      </c>
      <c r="N34" s="50">
        <v>3</v>
      </c>
      <c r="O34" s="50">
        <v>4</v>
      </c>
      <c r="P34" s="61" t="s">
        <v>71</v>
      </c>
    </row>
    <row r="35" s="36" customFormat="true" customHeight="true" spans="1:16">
      <c r="A35" s="4">
        <v>11</v>
      </c>
      <c r="B35" s="5" t="s">
        <v>17</v>
      </c>
      <c r="C35" s="4" t="s">
        <v>18</v>
      </c>
      <c r="D35" s="6" t="s">
        <v>77</v>
      </c>
      <c r="E35" s="15" t="s">
        <v>47</v>
      </c>
      <c r="F35" s="14" t="s">
        <v>78</v>
      </c>
      <c r="G35" s="14" t="s">
        <v>30</v>
      </c>
      <c r="H35" s="14">
        <v>600</v>
      </c>
      <c r="I35" s="4" t="s">
        <v>37</v>
      </c>
      <c r="J35" s="14" t="s">
        <v>24</v>
      </c>
      <c r="K35" s="14" t="s">
        <v>28</v>
      </c>
      <c r="L35" s="22" t="s">
        <v>26</v>
      </c>
      <c r="M35" s="27" t="s">
        <v>49</v>
      </c>
      <c r="N35" s="27">
        <v>1</v>
      </c>
      <c r="O35" s="27"/>
      <c r="P35" s="26" t="s">
        <v>50</v>
      </c>
    </row>
    <row r="36" hidden="true" customHeight="true" spans="1:16">
      <c r="A36" s="4">
        <v>64</v>
      </c>
      <c r="B36" s="5" t="s">
        <v>17</v>
      </c>
      <c r="C36" s="4" t="s">
        <v>32</v>
      </c>
      <c r="D36" s="6" t="s">
        <v>79</v>
      </c>
      <c r="E36" s="14" t="s">
        <v>47</v>
      </c>
      <c r="F36" s="14" t="s">
        <v>21</v>
      </c>
      <c r="G36" s="14" t="s">
        <v>30</v>
      </c>
      <c r="H36" s="14">
        <v>60</v>
      </c>
      <c r="I36" s="4" t="s">
        <v>37</v>
      </c>
      <c r="J36" s="14" t="s">
        <v>24</v>
      </c>
      <c r="K36" s="14" t="s">
        <v>28</v>
      </c>
      <c r="L36" s="22" t="s">
        <v>26</v>
      </c>
      <c r="M36" s="27"/>
      <c r="N36" s="27"/>
      <c r="O36" s="27"/>
      <c r="P36" s="60"/>
    </row>
    <row r="37" s="36" customFormat="true" customHeight="true" spans="1:16">
      <c r="A37" s="50">
        <v>12</v>
      </c>
      <c r="B37" s="51" t="s">
        <v>17</v>
      </c>
      <c r="C37" s="50" t="s">
        <v>32</v>
      </c>
      <c r="D37" s="52" t="s">
        <v>80</v>
      </c>
      <c r="E37" s="50" t="s">
        <v>36</v>
      </c>
      <c r="F37" s="54" t="s">
        <v>68</v>
      </c>
      <c r="G37" s="54" t="s">
        <v>30</v>
      </c>
      <c r="H37" s="54">
        <v>1800</v>
      </c>
      <c r="I37" s="50" t="s">
        <v>37</v>
      </c>
      <c r="J37" s="54" t="s">
        <v>24</v>
      </c>
      <c r="K37" s="54" t="s">
        <v>81</v>
      </c>
      <c r="L37" s="58" t="s">
        <v>26</v>
      </c>
      <c r="M37" s="62">
        <v>1</v>
      </c>
      <c r="N37" s="62">
        <v>3</v>
      </c>
      <c r="O37" s="62">
        <v>3</v>
      </c>
      <c r="P37" s="61" t="s">
        <v>71</v>
      </c>
    </row>
    <row r="38" hidden="true" customHeight="true" spans="1:16">
      <c r="A38" s="4">
        <v>67</v>
      </c>
      <c r="B38" s="5" t="s">
        <v>17</v>
      </c>
      <c r="C38" s="4" t="s">
        <v>32</v>
      </c>
      <c r="D38" s="6" t="s">
        <v>82</v>
      </c>
      <c r="E38" s="14" t="s">
        <v>43</v>
      </c>
      <c r="F38" s="14" t="s">
        <v>21</v>
      </c>
      <c r="G38" s="14" t="s">
        <v>30</v>
      </c>
      <c r="H38" s="14">
        <v>60</v>
      </c>
      <c r="I38" s="50" t="s">
        <v>37</v>
      </c>
      <c r="J38" s="14" t="s">
        <v>24</v>
      </c>
      <c r="K38" s="14" t="s">
        <v>28</v>
      </c>
      <c r="L38" s="22" t="s">
        <v>26</v>
      </c>
      <c r="M38" s="27"/>
      <c r="N38" s="27"/>
      <c r="O38" s="27"/>
      <c r="P38" s="59"/>
    </row>
    <row r="39" ht="33" hidden="true" customHeight="true" spans="1:16">
      <c r="A39" s="4">
        <v>68</v>
      </c>
      <c r="B39" s="5" t="s">
        <v>17</v>
      </c>
      <c r="C39" s="4" t="s">
        <v>32</v>
      </c>
      <c r="D39" s="6" t="s">
        <v>83</v>
      </c>
      <c r="E39" s="54" t="s">
        <v>43</v>
      </c>
      <c r="F39" s="14" t="s">
        <v>21</v>
      </c>
      <c r="G39" s="14" t="s">
        <v>22</v>
      </c>
      <c r="H39" s="14">
        <v>60</v>
      </c>
      <c r="I39" s="4" t="s">
        <v>41</v>
      </c>
      <c r="J39" s="14" t="s">
        <v>24</v>
      </c>
      <c r="K39" s="14" t="s">
        <v>28</v>
      </c>
      <c r="L39" s="22" t="s">
        <v>26</v>
      </c>
      <c r="M39" s="27"/>
      <c r="N39" s="27"/>
      <c r="O39" s="27"/>
      <c r="P39" s="26"/>
    </row>
    <row r="40" hidden="true" customHeight="true" spans="1:16">
      <c r="A40" s="4">
        <v>69</v>
      </c>
      <c r="B40" s="5" t="s">
        <v>17</v>
      </c>
      <c r="C40" s="4" t="s">
        <v>32</v>
      </c>
      <c r="D40" s="6" t="s">
        <v>84</v>
      </c>
      <c r="E40" s="14" t="s">
        <v>47</v>
      </c>
      <c r="F40" s="14" t="s">
        <v>21</v>
      </c>
      <c r="G40" s="14" t="s">
        <v>30</v>
      </c>
      <c r="H40" s="14">
        <v>60</v>
      </c>
      <c r="I40" s="4" t="s">
        <v>37</v>
      </c>
      <c r="J40" s="14" t="s">
        <v>24</v>
      </c>
      <c r="K40" s="14" t="s">
        <v>28</v>
      </c>
      <c r="L40" s="22" t="s">
        <v>26</v>
      </c>
      <c r="M40" s="27"/>
      <c r="N40" s="27"/>
      <c r="O40" s="27"/>
      <c r="P40" s="19"/>
    </row>
    <row r="41" hidden="true" customHeight="true" spans="1:16">
      <c r="A41" s="4">
        <v>71</v>
      </c>
      <c r="B41" s="5" t="s">
        <v>17</v>
      </c>
      <c r="C41" s="4" t="s">
        <v>18</v>
      </c>
      <c r="D41" s="6" t="s">
        <v>85</v>
      </c>
      <c r="E41" s="53" t="s">
        <v>20</v>
      </c>
      <c r="F41" s="14" t="s">
        <v>21</v>
      </c>
      <c r="G41" s="14" t="s">
        <v>40</v>
      </c>
      <c r="H41" s="14">
        <v>45</v>
      </c>
      <c r="I41" s="4" t="s">
        <v>23</v>
      </c>
      <c r="J41" s="14" t="s">
        <v>24</v>
      </c>
      <c r="K41" s="14" t="s">
        <v>28</v>
      </c>
      <c r="L41" s="22" t="s">
        <v>26</v>
      </c>
      <c r="M41" s="27"/>
      <c r="N41" s="27"/>
      <c r="O41" s="27"/>
      <c r="P41" s="60"/>
    </row>
    <row r="42" hidden="true" customHeight="true" spans="1:16">
      <c r="A42" s="4">
        <v>73</v>
      </c>
      <c r="B42" s="5" t="s">
        <v>17</v>
      </c>
      <c r="C42" s="4" t="s">
        <v>18</v>
      </c>
      <c r="D42" s="6" t="s">
        <v>86</v>
      </c>
      <c r="E42" s="53" t="s">
        <v>47</v>
      </c>
      <c r="F42" s="14" t="s">
        <v>21</v>
      </c>
      <c r="G42" s="14" t="s">
        <v>30</v>
      </c>
      <c r="H42" s="14">
        <v>60</v>
      </c>
      <c r="I42" s="4" t="s">
        <v>37</v>
      </c>
      <c r="J42" s="14" t="s">
        <v>24</v>
      </c>
      <c r="K42" s="14" t="s">
        <v>28</v>
      </c>
      <c r="L42" s="22" t="s">
        <v>26</v>
      </c>
      <c r="M42" s="27"/>
      <c r="N42" s="27"/>
      <c r="O42" s="27"/>
      <c r="P42" s="59"/>
    </row>
    <row r="43" hidden="true" customHeight="true" spans="1:16">
      <c r="A43" s="4">
        <v>74</v>
      </c>
      <c r="B43" s="5" t="s">
        <v>17</v>
      </c>
      <c r="C43" s="4" t="s">
        <v>32</v>
      </c>
      <c r="D43" s="6" t="s">
        <v>87</v>
      </c>
      <c r="E43" s="54" t="s">
        <v>20</v>
      </c>
      <c r="F43" s="14" t="s">
        <v>21</v>
      </c>
      <c r="G43" s="14" t="s">
        <v>22</v>
      </c>
      <c r="H43" s="14">
        <v>30</v>
      </c>
      <c r="I43" s="4" t="s">
        <v>23</v>
      </c>
      <c r="J43" s="14" t="s">
        <v>24</v>
      </c>
      <c r="K43" s="14" t="s">
        <v>25</v>
      </c>
      <c r="L43" s="22" t="s">
        <v>26</v>
      </c>
      <c r="M43" s="27"/>
      <c r="N43" s="27"/>
      <c r="O43" s="27"/>
      <c r="P43" s="19"/>
    </row>
    <row r="44" s="36" customFormat="true" customHeight="true" spans="1:16">
      <c r="A44" s="50">
        <v>13</v>
      </c>
      <c r="B44" s="51" t="s">
        <v>17</v>
      </c>
      <c r="C44" s="50" t="s">
        <v>32</v>
      </c>
      <c r="D44" s="52" t="s">
        <v>88</v>
      </c>
      <c r="E44" s="50" t="s">
        <v>47</v>
      </c>
      <c r="F44" s="54" t="s">
        <v>68</v>
      </c>
      <c r="G44" s="54" t="s">
        <v>30</v>
      </c>
      <c r="H44" s="54">
        <v>800</v>
      </c>
      <c r="I44" s="50" t="s">
        <v>37</v>
      </c>
      <c r="J44" s="54" t="s">
        <v>24</v>
      </c>
      <c r="K44" s="54" t="s">
        <v>28</v>
      </c>
      <c r="L44" s="58" t="s">
        <v>26</v>
      </c>
      <c r="M44" s="62">
        <v>1</v>
      </c>
      <c r="N44" s="62">
        <v>2</v>
      </c>
      <c r="O44" s="62">
        <v>1</v>
      </c>
      <c r="P44" s="61" t="s">
        <v>71</v>
      </c>
    </row>
    <row r="45" s="36" customFormat="true" customHeight="true" spans="1:16">
      <c r="A45" s="4">
        <v>14</v>
      </c>
      <c r="B45" s="5" t="s">
        <v>17</v>
      </c>
      <c r="C45" s="4" t="s">
        <v>32</v>
      </c>
      <c r="D45" s="6" t="s">
        <v>89</v>
      </c>
      <c r="E45" s="14" t="s">
        <v>47</v>
      </c>
      <c r="F45" s="14" t="s">
        <v>21</v>
      </c>
      <c r="G45" s="14" t="s">
        <v>30</v>
      </c>
      <c r="H45" s="14">
        <v>300</v>
      </c>
      <c r="I45" s="4" t="s">
        <v>37</v>
      </c>
      <c r="J45" s="14" t="s">
        <v>24</v>
      </c>
      <c r="K45" s="14" t="s">
        <v>28</v>
      </c>
      <c r="L45" s="22" t="s">
        <v>26</v>
      </c>
      <c r="M45" s="27">
        <v>1</v>
      </c>
      <c r="N45" s="27">
        <v>1</v>
      </c>
      <c r="O45" s="27">
        <v>1</v>
      </c>
      <c r="P45" s="26" t="s">
        <v>50</v>
      </c>
    </row>
    <row r="46" hidden="true" customHeight="true" spans="1:16">
      <c r="A46" s="4">
        <v>81</v>
      </c>
      <c r="B46" s="5" t="s">
        <v>17</v>
      </c>
      <c r="C46" s="4" t="s">
        <v>32</v>
      </c>
      <c r="D46" s="6" t="s">
        <v>90</v>
      </c>
      <c r="E46" s="14" t="s">
        <v>36</v>
      </c>
      <c r="F46" s="14" t="s">
        <v>21</v>
      </c>
      <c r="G46" s="14" t="s">
        <v>30</v>
      </c>
      <c r="H46" s="14">
        <v>30</v>
      </c>
      <c r="I46" s="4" t="s">
        <v>37</v>
      </c>
      <c r="J46" s="14" t="s">
        <v>24</v>
      </c>
      <c r="K46" s="14" t="s">
        <v>28</v>
      </c>
      <c r="L46" s="22" t="s">
        <v>26</v>
      </c>
      <c r="M46" s="4"/>
      <c r="N46" s="4"/>
      <c r="O46" s="4"/>
      <c r="P46" s="60"/>
    </row>
    <row r="47" hidden="true" customHeight="true" spans="1:16">
      <c r="A47" s="4">
        <v>85</v>
      </c>
      <c r="B47" s="5" t="s">
        <v>17</v>
      </c>
      <c r="C47" s="4" t="s">
        <v>32</v>
      </c>
      <c r="D47" s="6" t="s">
        <v>91</v>
      </c>
      <c r="E47" s="54" t="s">
        <v>43</v>
      </c>
      <c r="F47" s="14" t="s">
        <v>21</v>
      </c>
      <c r="G47" s="14" t="s">
        <v>30</v>
      </c>
      <c r="H47" s="14">
        <v>60</v>
      </c>
      <c r="I47" s="4" t="s">
        <v>37</v>
      </c>
      <c r="J47" s="14" t="s">
        <v>24</v>
      </c>
      <c r="K47" s="14" t="s">
        <v>28</v>
      </c>
      <c r="L47" s="22" t="s">
        <v>26</v>
      </c>
      <c r="M47" s="27"/>
      <c r="N47" s="27"/>
      <c r="O47" s="27"/>
      <c r="P47" s="60"/>
    </row>
    <row r="48" s="36" customFormat="true" customHeight="true" spans="1:16">
      <c r="A48" s="4">
        <v>15</v>
      </c>
      <c r="B48" s="5" t="s">
        <v>17</v>
      </c>
      <c r="C48" s="4" t="s">
        <v>18</v>
      </c>
      <c r="D48" s="6" t="s">
        <v>92</v>
      </c>
      <c r="E48" s="15" t="s">
        <v>43</v>
      </c>
      <c r="F48" s="14" t="s">
        <v>68</v>
      </c>
      <c r="G48" s="14" t="s">
        <v>30</v>
      </c>
      <c r="H48" s="14">
        <v>1000</v>
      </c>
      <c r="I48" s="4" t="s">
        <v>37</v>
      </c>
      <c r="J48" s="14" t="s">
        <v>24</v>
      </c>
      <c r="K48" s="14" t="s">
        <v>70</v>
      </c>
      <c r="L48" s="22" t="s">
        <v>26</v>
      </c>
      <c r="M48" s="27" t="s">
        <v>49</v>
      </c>
      <c r="N48" s="27">
        <v>1</v>
      </c>
      <c r="O48" s="27"/>
      <c r="P48" s="26" t="s">
        <v>50</v>
      </c>
    </row>
    <row r="49" s="36" customFormat="true" customHeight="true" spans="1:16">
      <c r="A49" s="50">
        <v>16</v>
      </c>
      <c r="B49" s="51" t="s">
        <v>17</v>
      </c>
      <c r="C49" s="50" t="s">
        <v>32</v>
      </c>
      <c r="D49" s="52" t="s">
        <v>93</v>
      </c>
      <c r="E49" s="50" t="s">
        <v>47</v>
      </c>
      <c r="F49" s="54" t="s">
        <v>68</v>
      </c>
      <c r="G49" s="54" t="s">
        <v>30</v>
      </c>
      <c r="H49" s="54">
        <v>1200</v>
      </c>
      <c r="I49" s="50" t="s">
        <v>37</v>
      </c>
      <c r="J49" s="54" t="s">
        <v>24</v>
      </c>
      <c r="K49" s="54" t="s">
        <v>70</v>
      </c>
      <c r="L49" s="58" t="s">
        <v>26</v>
      </c>
      <c r="M49" s="62">
        <v>1</v>
      </c>
      <c r="N49" s="62">
        <v>3</v>
      </c>
      <c r="O49" s="62">
        <v>4</v>
      </c>
      <c r="P49" s="61" t="s">
        <v>71</v>
      </c>
    </row>
    <row r="50" s="36" customFormat="true" customHeight="true" spans="1:16">
      <c r="A50" s="4">
        <v>17</v>
      </c>
      <c r="B50" s="5" t="s">
        <v>17</v>
      </c>
      <c r="C50" s="4" t="s">
        <v>32</v>
      </c>
      <c r="D50" s="6" t="s">
        <v>94</v>
      </c>
      <c r="E50" s="4" t="s">
        <v>36</v>
      </c>
      <c r="F50" s="14" t="s">
        <v>68</v>
      </c>
      <c r="G50" s="14" t="s">
        <v>30</v>
      </c>
      <c r="H50" s="14">
        <v>400</v>
      </c>
      <c r="I50" s="4" t="s">
        <v>37</v>
      </c>
      <c r="J50" s="14" t="s">
        <v>24</v>
      </c>
      <c r="K50" s="14" t="s">
        <v>28</v>
      </c>
      <c r="L50" s="22" t="s">
        <v>26</v>
      </c>
      <c r="M50" s="27">
        <v>1</v>
      </c>
      <c r="N50" s="27">
        <v>1</v>
      </c>
      <c r="O50" s="27">
        <v>1</v>
      </c>
      <c r="P50" s="26" t="s">
        <v>50</v>
      </c>
    </row>
    <row r="51" s="36" customFormat="true" customHeight="true" spans="1:16">
      <c r="A51" s="50">
        <v>18</v>
      </c>
      <c r="B51" s="51" t="s">
        <v>17</v>
      </c>
      <c r="C51" s="50" t="s">
        <v>32</v>
      </c>
      <c r="D51" s="52" t="s">
        <v>95</v>
      </c>
      <c r="E51" s="56" t="s">
        <v>47</v>
      </c>
      <c r="F51" s="54" t="s">
        <v>68</v>
      </c>
      <c r="G51" s="54" t="s">
        <v>30</v>
      </c>
      <c r="H51" s="54">
        <v>1800</v>
      </c>
      <c r="I51" s="50" t="s">
        <v>37</v>
      </c>
      <c r="J51" s="54" t="s">
        <v>24</v>
      </c>
      <c r="K51" s="54" t="s">
        <v>70</v>
      </c>
      <c r="L51" s="58" t="s">
        <v>26</v>
      </c>
      <c r="M51" s="62">
        <v>1</v>
      </c>
      <c r="N51" s="62">
        <v>3</v>
      </c>
      <c r="O51" s="62">
        <v>2</v>
      </c>
      <c r="P51" s="61" t="s">
        <v>71</v>
      </c>
    </row>
    <row r="52" hidden="true" customHeight="true" spans="1:16">
      <c r="A52" s="4">
        <v>93</v>
      </c>
      <c r="B52" s="5" t="s">
        <v>17</v>
      </c>
      <c r="C52" s="4" t="s">
        <v>18</v>
      </c>
      <c r="D52" s="6" t="s">
        <v>96</v>
      </c>
      <c r="E52" s="53" t="s">
        <v>20</v>
      </c>
      <c r="F52" s="14" t="s">
        <v>21</v>
      </c>
      <c r="G52" s="14" t="s">
        <v>22</v>
      </c>
      <c r="H52" s="14">
        <v>60</v>
      </c>
      <c r="I52" s="4" t="s">
        <v>23</v>
      </c>
      <c r="J52" s="14" t="s">
        <v>24</v>
      </c>
      <c r="K52" s="14" t="s">
        <v>25</v>
      </c>
      <c r="L52" s="22" t="s">
        <v>26</v>
      </c>
      <c r="M52" s="4"/>
      <c r="N52" s="4"/>
      <c r="O52" s="4"/>
      <c r="P52" s="60"/>
    </row>
    <row r="53" hidden="true" customHeight="true" spans="1:16">
      <c r="A53" s="4">
        <v>95</v>
      </c>
      <c r="B53" s="5" t="s">
        <v>17</v>
      </c>
      <c r="C53" s="4" t="s">
        <v>18</v>
      </c>
      <c r="D53" s="6" t="s">
        <v>97</v>
      </c>
      <c r="E53" s="14" t="s">
        <v>36</v>
      </c>
      <c r="F53" s="14" t="s">
        <v>21</v>
      </c>
      <c r="G53" s="14" t="s">
        <v>22</v>
      </c>
      <c r="H53" s="14">
        <v>45</v>
      </c>
      <c r="I53" s="4" t="s">
        <v>41</v>
      </c>
      <c r="J53" s="14" t="s">
        <v>24</v>
      </c>
      <c r="K53" s="14" t="s">
        <v>28</v>
      </c>
      <c r="L53" s="22" t="s">
        <v>26</v>
      </c>
      <c r="M53" s="27"/>
      <c r="N53" s="27"/>
      <c r="O53" s="27"/>
      <c r="P53" s="60"/>
    </row>
    <row r="54" s="36" customFormat="true" customHeight="true" spans="1:16">
      <c r="A54" s="50">
        <v>19</v>
      </c>
      <c r="B54" s="51" t="s">
        <v>17</v>
      </c>
      <c r="C54" s="50" t="s">
        <v>18</v>
      </c>
      <c r="D54" s="52" t="s">
        <v>98</v>
      </c>
      <c r="E54" s="56" t="s">
        <v>47</v>
      </c>
      <c r="F54" s="54" t="s">
        <v>68</v>
      </c>
      <c r="G54" s="54" t="s">
        <v>30</v>
      </c>
      <c r="H54" s="54">
        <v>1500</v>
      </c>
      <c r="I54" s="50" t="s">
        <v>37</v>
      </c>
      <c r="J54" s="54" t="s">
        <v>24</v>
      </c>
      <c r="K54" s="54" t="s">
        <v>28</v>
      </c>
      <c r="L54" s="58" t="s">
        <v>26</v>
      </c>
      <c r="M54" s="62">
        <v>1</v>
      </c>
      <c r="N54" s="62">
        <v>1</v>
      </c>
      <c r="O54" s="62">
        <v>2</v>
      </c>
      <c r="P54" s="61" t="s">
        <v>71</v>
      </c>
    </row>
    <row r="55" hidden="true" customHeight="true" spans="1:16">
      <c r="A55" s="4">
        <v>98</v>
      </c>
      <c r="B55" s="5" t="s">
        <v>17</v>
      </c>
      <c r="C55" s="4" t="s">
        <v>32</v>
      </c>
      <c r="D55" s="6" t="s">
        <v>99</v>
      </c>
      <c r="E55" s="54" t="s">
        <v>43</v>
      </c>
      <c r="F55" s="14" t="s">
        <v>21</v>
      </c>
      <c r="G55" s="14" t="s">
        <v>30</v>
      </c>
      <c r="H55" s="14">
        <v>60</v>
      </c>
      <c r="I55" s="50" t="s">
        <v>37</v>
      </c>
      <c r="J55" s="14" t="s">
        <v>24</v>
      </c>
      <c r="K55" s="14" t="s">
        <v>28</v>
      </c>
      <c r="L55" s="22" t="s">
        <v>26</v>
      </c>
      <c r="M55" s="27"/>
      <c r="N55" s="27"/>
      <c r="O55" s="27"/>
      <c r="P55" s="59"/>
    </row>
    <row r="56" hidden="true" customHeight="true" spans="1:16">
      <c r="A56" s="4">
        <v>99</v>
      </c>
      <c r="B56" s="5" t="s">
        <v>17</v>
      </c>
      <c r="C56" s="4" t="s">
        <v>32</v>
      </c>
      <c r="D56" s="6" t="s">
        <v>100</v>
      </c>
      <c r="E56" s="14" t="s">
        <v>47</v>
      </c>
      <c r="F56" s="14" t="s">
        <v>21</v>
      </c>
      <c r="G56" s="14" t="s">
        <v>30</v>
      </c>
      <c r="H56" s="14">
        <v>45</v>
      </c>
      <c r="I56" s="4" t="s">
        <v>37</v>
      </c>
      <c r="J56" s="14" t="s">
        <v>24</v>
      </c>
      <c r="K56" s="14" t="s">
        <v>28</v>
      </c>
      <c r="L56" s="22" t="s">
        <v>26</v>
      </c>
      <c r="M56" s="27"/>
      <c r="N56" s="27"/>
      <c r="O56" s="27"/>
      <c r="P56" s="26"/>
    </row>
    <row r="57" hidden="true" customHeight="true" spans="1:16">
      <c r="A57" s="4">
        <v>100</v>
      </c>
      <c r="B57" s="5" t="s">
        <v>17</v>
      </c>
      <c r="C57" s="4" t="s">
        <v>32</v>
      </c>
      <c r="D57" s="6" t="s">
        <v>101</v>
      </c>
      <c r="E57" s="54" t="s">
        <v>20</v>
      </c>
      <c r="F57" s="14" t="s">
        <v>21</v>
      </c>
      <c r="G57" s="14" t="s">
        <v>40</v>
      </c>
      <c r="H57" s="14">
        <v>60</v>
      </c>
      <c r="I57" s="4" t="s">
        <v>23</v>
      </c>
      <c r="J57" s="14" t="s">
        <v>24</v>
      </c>
      <c r="K57" s="14" t="s">
        <v>25</v>
      </c>
      <c r="L57" s="22" t="s">
        <v>26</v>
      </c>
      <c r="M57" s="27"/>
      <c r="N57" s="27"/>
      <c r="O57" s="27"/>
      <c r="P57" s="19"/>
    </row>
    <row r="58" s="36" customFormat="true" customHeight="true" spans="1:16">
      <c r="A58" s="50">
        <v>20</v>
      </c>
      <c r="B58" s="51" t="s">
        <v>17</v>
      </c>
      <c r="C58" s="50" t="s">
        <v>18</v>
      </c>
      <c r="D58" s="52" t="s">
        <v>102</v>
      </c>
      <c r="E58" s="56" t="s">
        <v>47</v>
      </c>
      <c r="F58" s="54" t="s">
        <v>68</v>
      </c>
      <c r="G58" s="54" t="s">
        <v>30</v>
      </c>
      <c r="H58" s="54">
        <v>1300</v>
      </c>
      <c r="I58" s="50" t="s">
        <v>37</v>
      </c>
      <c r="J58" s="54" t="s">
        <v>24</v>
      </c>
      <c r="K58" s="54" t="s">
        <v>28</v>
      </c>
      <c r="L58" s="58" t="s">
        <v>26</v>
      </c>
      <c r="M58" s="62">
        <v>1</v>
      </c>
      <c r="N58" s="62">
        <v>1</v>
      </c>
      <c r="O58" s="62">
        <v>2</v>
      </c>
      <c r="P58" s="61" t="s">
        <v>71</v>
      </c>
    </row>
    <row r="59" hidden="true" customHeight="true" spans="1:16">
      <c r="A59" s="4">
        <v>103</v>
      </c>
      <c r="B59" s="5" t="s">
        <v>17</v>
      </c>
      <c r="C59" s="4" t="s">
        <v>18</v>
      </c>
      <c r="D59" s="6" t="s">
        <v>103</v>
      </c>
      <c r="E59" s="4" t="s">
        <v>43</v>
      </c>
      <c r="F59" s="14" t="s">
        <v>68</v>
      </c>
      <c r="G59" s="14" t="s">
        <v>30</v>
      </c>
      <c r="H59" s="14">
        <v>30</v>
      </c>
      <c r="I59" s="4" t="s">
        <v>37</v>
      </c>
      <c r="J59" s="14" t="s">
        <v>24</v>
      </c>
      <c r="K59" s="23" t="s">
        <v>28</v>
      </c>
      <c r="L59" s="22" t="s">
        <v>26</v>
      </c>
      <c r="M59" s="27"/>
      <c r="N59" s="27"/>
      <c r="O59" s="27"/>
      <c r="P59" s="60"/>
    </row>
    <row r="60" hidden="true" customHeight="true" spans="1:16">
      <c r="A60" s="4">
        <v>105</v>
      </c>
      <c r="B60" s="4" t="s">
        <v>17</v>
      </c>
      <c r="C60" s="4" t="s">
        <v>104</v>
      </c>
      <c r="D60" s="6" t="s">
        <v>105</v>
      </c>
      <c r="E60" s="57" t="s">
        <v>43</v>
      </c>
      <c r="F60" s="16" t="s">
        <v>78</v>
      </c>
      <c r="G60" s="16" t="s">
        <v>30</v>
      </c>
      <c r="H60" s="14">
        <v>60</v>
      </c>
      <c r="I60" s="4" t="s">
        <v>37</v>
      </c>
      <c r="J60" s="23" t="s">
        <v>24</v>
      </c>
      <c r="K60" s="14" t="s">
        <v>28</v>
      </c>
      <c r="L60" s="14" t="s">
        <v>26</v>
      </c>
      <c r="M60" s="27"/>
      <c r="N60" s="27"/>
      <c r="O60" s="27"/>
      <c r="P60" s="59"/>
    </row>
    <row r="61" hidden="true" customHeight="true" spans="1:16">
      <c r="A61" s="4">
        <v>106</v>
      </c>
      <c r="B61" s="4" t="s">
        <v>17</v>
      </c>
      <c r="C61" s="4" t="s">
        <v>104</v>
      </c>
      <c r="D61" s="8" t="s">
        <v>106</v>
      </c>
      <c r="E61" s="16" t="s">
        <v>47</v>
      </c>
      <c r="F61" s="14" t="s">
        <v>78</v>
      </c>
      <c r="G61" s="16" t="s">
        <v>30</v>
      </c>
      <c r="H61" s="16">
        <v>60</v>
      </c>
      <c r="I61" s="4" t="s">
        <v>37</v>
      </c>
      <c r="J61" s="23" t="s">
        <v>24</v>
      </c>
      <c r="K61" s="16" t="s">
        <v>28</v>
      </c>
      <c r="L61" s="14" t="s">
        <v>26</v>
      </c>
      <c r="M61" s="27"/>
      <c r="N61" s="27"/>
      <c r="O61" s="27"/>
      <c r="P61" s="19"/>
    </row>
    <row r="62" s="36" customFormat="true" customHeight="true" spans="1:16">
      <c r="A62" s="4">
        <v>21</v>
      </c>
      <c r="B62" s="4" t="s">
        <v>17</v>
      </c>
      <c r="C62" s="4" t="s">
        <v>104</v>
      </c>
      <c r="D62" s="6" t="s">
        <v>107</v>
      </c>
      <c r="E62" s="16" t="s">
        <v>36</v>
      </c>
      <c r="F62" s="14" t="s">
        <v>78</v>
      </c>
      <c r="G62" s="16" t="s">
        <v>30</v>
      </c>
      <c r="H62" s="16">
        <v>240</v>
      </c>
      <c r="I62" s="4" t="s">
        <v>37</v>
      </c>
      <c r="J62" s="23" t="s">
        <v>24</v>
      </c>
      <c r="K62" s="16" t="s">
        <v>28</v>
      </c>
      <c r="L62" s="14" t="s">
        <v>26</v>
      </c>
      <c r="M62" s="27" t="s">
        <v>49</v>
      </c>
      <c r="N62" s="27">
        <v>1</v>
      </c>
      <c r="O62" s="27"/>
      <c r="P62" s="26" t="s">
        <v>50</v>
      </c>
    </row>
    <row r="63" hidden="true" customHeight="true" spans="1:208">
      <c r="A63" s="4">
        <v>111</v>
      </c>
      <c r="B63" s="4" t="s">
        <v>17</v>
      </c>
      <c r="C63" s="4" t="s">
        <v>104</v>
      </c>
      <c r="D63" s="6" t="s">
        <v>108</v>
      </c>
      <c r="E63" s="57" t="s">
        <v>43</v>
      </c>
      <c r="F63" s="16" t="s">
        <v>21</v>
      </c>
      <c r="G63" s="16" t="s">
        <v>30</v>
      </c>
      <c r="H63" s="14">
        <v>60</v>
      </c>
      <c r="I63" s="4" t="s">
        <v>37</v>
      </c>
      <c r="J63" s="23" t="s">
        <v>24</v>
      </c>
      <c r="K63" s="14" t="s">
        <v>28</v>
      </c>
      <c r="L63" s="14" t="s">
        <v>26</v>
      </c>
      <c r="M63" s="27"/>
      <c r="N63" s="27"/>
      <c r="O63" s="27"/>
      <c r="P63" s="63"/>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c r="EO63" s="65"/>
      <c r="EP63" s="65"/>
      <c r="EQ63" s="65"/>
      <c r="ER63" s="65"/>
      <c r="ES63" s="65"/>
      <c r="ET63" s="65"/>
      <c r="EU63" s="65"/>
      <c r="EV63" s="65"/>
      <c r="EW63" s="65"/>
      <c r="EX63" s="65"/>
      <c r="EY63" s="65"/>
      <c r="EZ63" s="65"/>
      <c r="FA63" s="65"/>
      <c r="FB63" s="65"/>
      <c r="FC63" s="65"/>
      <c r="FD63" s="65"/>
      <c r="FE63" s="65"/>
      <c r="FF63" s="65"/>
      <c r="FG63" s="65"/>
      <c r="FH63" s="65"/>
      <c r="FI63" s="65"/>
      <c r="FJ63" s="65"/>
      <c r="FK63" s="65"/>
      <c r="FL63" s="65"/>
      <c r="FM63" s="65"/>
      <c r="FN63" s="65"/>
      <c r="FO63" s="65"/>
      <c r="FP63" s="65"/>
      <c r="FQ63" s="65"/>
      <c r="FR63" s="65"/>
      <c r="FS63" s="65"/>
      <c r="FT63" s="65"/>
      <c r="FU63" s="65"/>
      <c r="FV63" s="65"/>
      <c r="FW63" s="65"/>
      <c r="FX63" s="65"/>
      <c r="FY63" s="65"/>
      <c r="FZ63" s="65"/>
      <c r="GA63" s="65"/>
      <c r="GB63" s="65"/>
      <c r="GC63" s="65"/>
      <c r="GD63" s="65"/>
      <c r="GE63" s="65"/>
      <c r="GF63" s="65"/>
      <c r="GG63" s="65"/>
      <c r="GH63" s="65"/>
      <c r="GI63" s="65"/>
      <c r="GJ63" s="65"/>
      <c r="GK63" s="65"/>
      <c r="GL63" s="65"/>
      <c r="GM63" s="65"/>
      <c r="GN63" s="65"/>
      <c r="GO63" s="65"/>
      <c r="GP63" s="65"/>
      <c r="GQ63" s="65"/>
      <c r="GR63" s="65"/>
      <c r="GS63" s="65"/>
      <c r="GT63" s="65"/>
      <c r="GU63" s="65"/>
      <c r="GV63" s="65"/>
      <c r="GW63" s="65"/>
      <c r="GX63" s="48"/>
      <c r="GY63" s="48"/>
      <c r="GZ63" s="48"/>
    </row>
    <row r="64" ht="33" hidden="true" customHeight="true" spans="1:16">
      <c r="A64" s="4">
        <v>112</v>
      </c>
      <c r="B64" s="4" t="s">
        <v>17</v>
      </c>
      <c r="C64" s="4" t="s">
        <v>104</v>
      </c>
      <c r="D64" s="8" t="s">
        <v>109</v>
      </c>
      <c r="E64" s="57" t="s">
        <v>43</v>
      </c>
      <c r="F64" s="14" t="s">
        <v>78</v>
      </c>
      <c r="G64" s="16" t="s">
        <v>30</v>
      </c>
      <c r="H64" s="16">
        <v>30</v>
      </c>
      <c r="I64" s="4" t="s">
        <v>37</v>
      </c>
      <c r="J64" s="23" t="s">
        <v>24</v>
      </c>
      <c r="K64" s="16" t="s">
        <v>28</v>
      </c>
      <c r="L64" s="14" t="s">
        <v>26</v>
      </c>
      <c r="M64" s="27"/>
      <c r="N64" s="27"/>
      <c r="O64" s="27"/>
      <c r="P64" s="19"/>
    </row>
    <row r="65" s="36" customFormat="true" ht="31" customHeight="true" spans="1:16">
      <c r="A65" s="50">
        <v>22</v>
      </c>
      <c r="B65" s="50" t="s">
        <v>17</v>
      </c>
      <c r="C65" s="50" t="s">
        <v>104</v>
      </c>
      <c r="D65" s="52" t="s">
        <v>110</v>
      </c>
      <c r="E65" s="57" t="s">
        <v>43</v>
      </c>
      <c r="F65" s="54" t="s">
        <v>78</v>
      </c>
      <c r="G65" s="57" t="s">
        <v>30</v>
      </c>
      <c r="H65" s="57">
        <v>240</v>
      </c>
      <c r="I65" s="50" t="s">
        <v>37</v>
      </c>
      <c r="J65" s="68" t="s">
        <v>24</v>
      </c>
      <c r="K65" s="57" t="s">
        <v>28</v>
      </c>
      <c r="L65" s="54" t="s">
        <v>26</v>
      </c>
      <c r="M65" s="62" t="s">
        <v>49</v>
      </c>
      <c r="N65" s="62">
        <v>1</v>
      </c>
      <c r="O65" s="62"/>
      <c r="P65" s="61" t="s">
        <v>71</v>
      </c>
    </row>
    <row r="66" hidden="true" customHeight="true" spans="1:16">
      <c r="A66" s="4">
        <v>120</v>
      </c>
      <c r="B66" s="4" t="s">
        <v>17</v>
      </c>
      <c r="C66" s="4" t="s">
        <v>104</v>
      </c>
      <c r="D66" s="8" t="s">
        <v>111</v>
      </c>
      <c r="E66" s="16" t="s">
        <v>47</v>
      </c>
      <c r="F66" s="14" t="s">
        <v>78</v>
      </c>
      <c r="G66" s="16" t="s">
        <v>30</v>
      </c>
      <c r="H66" s="16">
        <v>60</v>
      </c>
      <c r="I66" s="4" t="s">
        <v>37</v>
      </c>
      <c r="J66" s="23" t="s">
        <v>24</v>
      </c>
      <c r="K66" s="14" t="s">
        <v>28</v>
      </c>
      <c r="L66" s="14" t="s">
        <v>26</v>
      </c>
      <c r="M66" s="27"/>
      <c r="N66" s="27"/>
      <c r="O66" s="27"/>
      <c r="P66" s="60"/>
    </row>
    <row r="67" s="36" customFormat="true" customHeight="true" spans="1:16">
      <c r="A67" s="50">
        <v>23</v>
      </c>
      <c r="B67" s="50" t="s">
        <v>17</v>
      </c>
      <c r="C67" s="50" t="s">
        <v>104</v>
      </c>
      <c r="D67" s="66" t="s">
        <v>112</v>
      </c>
      <c r="E67" s="57" t="s">
        <v>47</v>
      </c>
      <c r="F67" s="54" t="s">
        <v>68</v>
      </c>
      <c r="G67" s="57" t="s">
        <v>30</v>
      </c>
      <c r="H67" s="57">
        <v>1700</v>
      </c>
      <c r="I67" s="50" t="s">
        <v>37</v>
      </c>
      <c r="J67" s="68" t="s">
        <v>24</v>
      </c>
      <c r="K67" s="57" t="s">
        <v>70</v>
      </c>
      <c r="L67" s="54" t="s">
        <v>26</v>
      </c>
      <c r="M67" s="62">
        <v>1</v>
      </c>
      <c r="N67" s="62">
        <v>3</v>
      </c>
      <c r="O67" s="62">
        <v>2</v>
      </c>
      <c r="P67" s="61" t="s">
        <v>71</v>
      </c>
    </row>
    <row r="68" s="36" customFormat="true" customHeight="true" spans="1:16">
      <c r="A68" s="50">
        <v>24</v>
      </c>
      <c r="B68" s="50" t="s">
        <v>17</v>
      </c>
      <c r="C68" s="50" t="s">
        <v>104</v>
      </c>
      <c r="D68" s="66" t="s">
        <v>113</v>
      </c>
      <c r="E68" s="57" t="s">
        <v>47</v>
      </c>
      <c r="F68" s="54" t="s">
        <v>78</v>
      </c>
      <c r="G68" s="57" t="s">
        <v>30</v>
      </c>
      <c r="H68" s="57">
        <v>1200</v>
      </c>
      <c r="I68" s="50" t="s">
        <v>37</v>
      </c>
      <c r="J68" s="68" t="s">
        <v>24</v>
      </c>
      <c r="K68" s="57" t="s">
        <v>70</v>
      </c>
      <c r="L68" s="54" t="s">
        <v>26</v>
      </c>
      <c r="M68" s="62" t="s">
        <v>49</v>
      </c>
      <c r="N68" s="62">
        <v>1</v>
      </c>
      <c r="O68" s="62"/>
      <c r="P68" s="61" t="s">
        <v>71</v>
      </c>
    </row>
    <row r="69" s="37" customFormat="true" customHeight="true" spans="1:16">
      <c r="A69" s="4">
        <v>25</v>
      </c>
      <c r="B69" s="4" t="s">
        <v>17</v>
      </c>
      <c r="C69" s="4" t="s">
        <v>104</v>
      </c>
      <c r="D69" s="8" t="s">
        <v>114</v>
      </c>
      <c r="E69" s="16" t="s">
        <v>47</v>
      </c>
      <c r="F69" s="14" t="s">
        <v>68</v>
      </c>
      <c r="G69" s="14" t="s">
        <v>30</v>
      </c>
      <c r="H69" s="16">
        <v>800</v>
      </c>
      <c r="I69" s="4" t="s">
        <v>37</v>
      </c>
      <c r="J69" s="23" t="s">
        <v>24</v>
      </c>
      <c r="K69" s="16" t="s">
        <v>28</v>
      </c>
      <c r="L69" s="14" t="s">
        <v>26</v>
      </c>
      <c r="M69" s="27" t="s">
        <v>49</v>
      </c>
      <c r="N69" s="27">
        <v>2</v>
      </c>
      <c r="O69" s="27"/>
      <c r="P69" s="26" t="s">
        <v>50</v>
      </c>
    </row>
    <row r="70" s="37" customFormat="true" customHeight="true" spans="1:16">
      <c r="A70" s="4">
        <v>26</v>
      </c>
      <c r="B70" s="4" t="s">
        <v>17</v>
      </c>
      <c r="C70" s="4" t="s">
        <v>104</v>
      </c>
      <c r="D70" s="8" t="s">
        <v>115</v>
      </c>
      <c r="E70" s="16" t="s">
        <v>47</v>
      </c>
      <c r="F70" s="14" t="s">
        <v>68</v>
      </c>
      <c r="G70" s="16" t="s">
        <v>30</v>
      </c>
      <c r="H70" s="16">
        <v>1000</v>
      </c>
      <c r="I70" s="4" t="s">
        <v>37</v>
      </c>
      <c r="J70" s="23" t="s">
        <v>24</v>
      </c>
      <c r="K70" s="16" t="s">
        <v>70</v>
      </c>
      <c r="L70" s="14" t="s">
        <v>26</v>
      </c>
      <c r="M70" s="27" t="s">
        <v>116</v>
      </c>
      <c r="N70" s="27">
        <v>1</v>
      </c>
      <c r="O70" s="27"/>
      <c r="P70" s="26" t="s">
        <v>50</v>
      </c>
    </row>
    <row r="71" hidden="true" customHeight="true" spans="1:16">
      <c r="A71" s="4">
        <v>126</v>
      </c>
      <c r="B71" s="4" t="s">
        <v>17</v>
      </c>
      <c r="C71" s="4" t="s">
        <v>104</v>
      </c>
      <c r="D71" s="8" t="s">
        <v>117</v>
      </c>
      <c r="E71" s="16" t="s">
        <v>36</v>
      </c>
      <c r="F71" s="14" t="s">
        <v>78</v>
      </c>
      <c r="G71" s="16" t="s">
        <v>30</v>
      </c>
      <c r="H71" s="16">
        <v>60</v>
      </c>
      <c r="I71" s="4" t="s">
        <v>37</v>
      </c>
      <c r="J71" s="23" t="s">
        <v>24</v>
      </c>
      <c r="K71" s="16" t="s">
        <v>28</v>
      </c>
      <c r="L71" s="14" t="s">
        <v>26</v>
      </c>
      <c r="M71" s="27"/>
      <c r="N71" s="27"/>
      <c r="O71" s="27"/>
      <c r="P71" s="60"/>
    </row>
    <row r="72" s="36" customFormat="true" customHeight="true" spans="1:16">
      <c r="A72" s="50">
        <v>27</v>
      </c>
      <c r="B72" s="50" t="s">
        <v>17</v>
      </c>
      <c r="C72" s="50" t="s">
        <v>104</v>
      </c>
      <c r="D72" s="66" t="s">
        <v>118</v>
      </c>
      <c r="E72" s="57" t="s">
        <v>47</v>
      </c>
      <c r="F72" s="54" t="s">
        <v>78</v>
      </c>
      <c r="G72" s="57" t="s">
        <v>30</v>
      </c>
      <c r="H72" s="57">
        <v>1700</v>
      </c>
      <c r="I72" s="50" t="s">
        <v>37</v>
      </c>
      <c r="J72" s="68" t="s">
        <v>24</v>
      </c>
      <c r="K72" s="57" t="s">
        <v>70</v>
      </c>
      <c r="L72" s="54" t="s">
        <v>26</v>
      </c>
      <c r="M72" s="62">
        <v>1</v>
      </c>
      <c r="N72" s="62">
        <v>2</v>
      </c>
      <c r="O72" s="62">
        <v>1</v>
      </c>
      <c r="P72" s="61" t="s">
        <v>71</v>
      </c>
    </row>
    <row r="73" s="36" customFormat="true" customHeight="true" spans="1:16">
      <c r="A73" s="50">
        <v>28</v>
      </c>
      <c r="B73" s="50" t="s">
        <v>17</v>
      </c>
      <c r="C73" s="50" t="s">
        <v>104</v>
      </c>
      <c r="D73" s="52" t="s">
        <v>119</v>
      </c>
      <c r="E73" s="57" t="s">
        <v>36</v>
      </c>
      <c r="F73" s="54" t="s">
        <v>21</v>
      </c>
      <c r="G73" s="57" t="s">
        <v>30</v>
      </c>
      <c r="H73" s="57">
        <v>500</v>
      </c>
      <c r="I73" s="50" t="s">
        <v>37</v>
      </c>
      <c r="J73" s="68" t="s">
        <v>24</v>
      </c>
      <c r="K73" s="57" t="s">
        <v>28</v>
      </c>
      <c r="L73" s="54" t="s">
        <v>26</v>
      </c>
      <c r="M73" s="62" t="s">
        <v>49</v>
      </c>
      <c r="N73" s="62">
        <v>1</v>
      </c>
      <c r="O73" s="62"/>
      <c r="P73" s="61" t="s">
        <v>71</v>
      </c>
    </row>
    <row r="74" s="36" customFormat="true" customHeight="true" spans="1:205">
      <c r="A74" s="50">
        <v>29</v>
      </c>
      <c r="B74" s="50" t="s">
        <v>17</v>
      </c>
      <c r="C74" s="50" t="s">
        <v>104</v>
      </c>
      <c r="D74" s="66" t="s">
        <v>120</v>
      </c>
      <c r="E74" s="57" t="s">
        <v>47</v>
      </c>
      <c r="F74" s="54" t="s">
        <v>68</v>
      </c>
      <c r="G74" s="57" t="s">
        <v>30</v>
      </c>
      <c r="H74" s="67">
        <v>1000</v>
      </c>
      <c r="I74" s="50" t="s">
        <v>37</v>
      </c>
      <c r="J74" s="68" t="s">
        <v>24</v>
      </c>
      <c r="K74" s="67" t="s">
        <v>70</v>
      </c>
      <c r="L74" s="54" t="s">
        <v>121</v>
      </c>
      <c r="M74" s="62">
        <v>1</v>
      </c>
      <c r="N74" s="62">
        <v>1</v>
      </c>
      <c r="O74" s="62">
        <v>1</v>
      </c>
      <c r="P74" s="61" t="s">
        <v>71</v>
      </c>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c r="EO74" s="70"/>
      <c r="EP74" s="70"/>
      <c r="EQ74" s="70"/>
      <c r="ER74" s="70"/>
      <c r="ES74" s="70"/>
      <c r="ET74" s="70"/>
      <c r="EU74" s="70"/>
      <c r="EV74" s="70"/>
      <c r="EW74" s="70"/>
      <c r="EX74" s="70"/>
      <c r="EY74" s="70"/>
      <c r="EZ74" s="70"/>
      <c r="FA74" s="70"/>
      <c r="FB74" s="70"/>
      <c r="FC74" s="70"/>
      <c r="FD74" s="70"/>
      <c r="FE74" s="70"/>
      <c r="FF74" s="70"/>
      <c r="FG74" s="70"/>
      <c r="FH74" s="70"/>
      <c r="FI74" s="70"/>
      <c r="FJ74" s="70"/>
      <c r="FK74" s="70"/>
      <c r="FL74" s="70"/>
      <c r="FM74" s="70"/>
      <c r="FN74" s="70"/>
      <c r="FO74" s="70"/>
      <c r="FP74" s="70"/>
      <c r="FQ74" s="70"/>
      <c r="FR74" s="70"/>
      <c r="FS74" s="70"/>
      <c r="FT74" s="70"/>
      <c r="FU74" s="70"/>
      <c r="FV74" s="70"/>
      <c r="FW74" s="70"/>
      <c r="FX74" s="70"/>
      <c r="FY74" s="70"/>
      <c r="FZ74" s="70"/>
      <c r="GA74" s="70"/>
      <c r="GB74" s="70"/>
      <c r="GC74" s="70"/>
      <c r="GD74" s="70"/>
      <c r="GE74" s="70"/>
      <c r="GF74" s="70"/>
      <c r="GG74" s="70"/>
      <c r="GH74" s="70"/>
      <c r="GI74" s="70"/>
      <c r="GJ74" s="70"/>
      <c r="GK74" s="70"/>
      <c r="GL74" s="70"/>
      <c r="GM74" s="70"/>
      <c r="GN74" s="70"/>
      <c r="GO74" s="70"/>
      <c r="GP74" s="70"/>
      <c r="GQ74" s="70"/>
      <c r="GR74" s="70"/>
      <c r="GS74" s="70"/>
      <c r="GT74" s="70"/>
      <c r="GU74" s="70"/>
      <c r="GV74" s="70"/>
      <c r="GW74" s="70"/>
    </row>
    <row r="75" s="36" customFormat="true" customHeight="true" spans="1:205">
      <c r="A75" s="4">
        <v>30</v>
      </c>
      <c r="B75" s="4" t="s">
        <v>17</v>
      </c>
      <c r="C75" s="4" t="s">
        <v>104</v>
      </c>
      <c r="D75" s="6" t="s">
        <v>122</v>
      </c>
      <c r="E75" s="16" t="s">
        <v>43</v>
      </c>
      <c r="F75" s="14" t="s">
        <v>68</v>
      </c>
      <c r="G75" s="16" t="s">
        <v>123</v>
      </c>
      <c r="H75" s="16">
        <v>2000</v>
      </c>
      <c r="I75" s="4" t="s">
        <v>41</v>
      </c>
      <c r="J75" s="23" t="s">
        <v>24</v>
      </c>
      <c r="K75" s="16" t="s">
        <v>70</v>
      </c>
      <c r="L75" s="14" t="s">
        <v>26</v>
      </c>
      <c r="M75" s="27">
        <v>1</v>
      </c>
      <c r="N75" s="27">
        <v>2</v>
      </c>
      <c r="O75" s="27">
        <v>1</v>
      </c>
      <c r="P75" s="26" t="s">
        <v>50</v>
      </c>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c r="EO75" s="70"/>
      <c r="EP75" s="70"/>
      <c r="EQ75" s="70"/>
      <c r="ER75" s="70"/>
      <c r="ES75" s="70"/>
      <c r="ET75" s="70"/>
      <c r="EU75" s="70"/>
      <c r="EV75" s="70"/>
      <c r="EW75" s="70"/>
      <c r="EX75" s="70"/>
      <c r="EY75" s="70"/>
      <c r="EZ75" s="70"/>
      <c r="FA75" s="70"/>
      <c r="FB75" s="70"/>
      <c r="FC75" s="70"/>
      <c r="FD75" s="70"/>
      <c r="FE75" s="70"/>
      <c r="FF75" s="70"/>
      <c r="FG75" s="70"/>
      <c r="FH75" s="70"/>
      <c r="FI75" s="70"/>
      <c r="FJ75" s="70"/>
      <c r="FK75" s="70"/>
      <c r="FL75" s="70"/>
      <c r="FM75" s="70"/>
      <c r="FN75" s="70"/>
      <c r="FO75" s="70"/>
      <c r="FP75" s="70"/>
      <c r="FQ75" s="70"/>
      <c r="FR75" s="70"/>
      <c r="FS75" s="70"/>
      <c r="FT75" s="70"/>
      <c r="FU75" s="70"/>
      <c r="FV75" s="70"/>
      <c r="FW75" s="70"/>
      <c r="FX75" s="70"/>
      <c r="FY75" s="70"/>
      <c r="FZ75" s="70"/>
      <c r="GA75" s="70"/>
      <c r="GB75" s="70"/>
      <c r="GC75" s="70"/>
      <c r="GD75" s="70"/>
      <c r="GE75" s="70"/>
      <c r="GF75" s="70"/>
      <c r="GG75" s="70"/>
      <c r="GH75" s="70"/>
      <c r="GI75" s="70"/>
      <c r="GJ75" s="70"/>
      <c r="GK75" s="70"/>
      <c r="GL75" s="70"/>
      <c r="GM75" s="70"/>
      <c r="GN75" s="70"/>
      <c r="GO75" s="70"/>
      <c r="GP75" s="70"/>
      <c r="GQ75" s="70"/>
      <c r="GR75" s="70"/>
      <c r="GS75" s="70"/>
      <c r="GT75" s="70"/>
      <c r="GU75" s="70"/>
      <c r="GV75" s="70"/>
      <c r="GW75" s="70"/>
    </row>
    <row r="76" hidden="true" customHeight="true" spans="1:208">
      <c r="A76" s="4">
        <v>132</v>
      </c>
      <c r="B76" s="4" t="s">
        <v>17</v>
      </c>
      <c r="C76" s="4" t="s">
        <v>104</v>
      </c>
      <c r="D76" s="8" t="s">
        <v>124</v>
      </c>
      <c r="E76" s="57" t="s">
        <v>20</v>
      </c>
      <c r="F76" s="14" t="s">
        <v>78</v>
      </c>
      <c r="G76" s="14" t="s">
        <v>125</v>
      </c>
      <c r="H76" s="16">
        <v>45</v>
      </c>
      <c r="I76" s="4" t="s">
        <v>23</v>
      </c>
      <c r="J76" s="23" t="s">
        <v>24</v>
      </c>
      <c r="K76" s="16" t="s">
        <v>28</v>
      </c>
      <c r="L76" s="14" t="s">
        <v>26</v>
      </c>
      <c r="M76" s="27"/>
      <c r="N76" s="27"/>
      <c r="O76" s="27"/>
      <c r="P76" s="69"/>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c r="EO76" s="65"/>
      <c r="EP76" s="65"/>
      <c r="EQ76" s="65"/>
      <c r="ER76" s="65"/>
      <c r="ES76" s="65"/>
      <c r="ET76" s="65"/>
      <c r="EU76" s="65"/>
      <c r="EV76" s="65"/>
      <c r="EW76" s="65"/>
      <c r="EX76" s="65"/>
      <c r="EY76" s="65"/>
      <c r="EZ76" s="65"/>
      <c r="FA76" s="65"/>
      <c r="FB76" s="65"/>
      <c r="FC76" s="65"/>
      <c r="FD76" s="65"/>
      <c r="FE76" s="65"/>
      <c r="FF76" s="65"/>
      <c r="FG76" s="65"/>
      <c r="FH76" s="65"/>
      <c r="FI76" s="65"/>
      <c r="FJ76" s="65"/>
      <c r="FK76" s="65"/>
      <c r="FL76" s="65"/>
      <c r="FM76" s="65"/>
      <c r="FN76" s="65"/>
      <c r="FO76" s="65"/>
      <c r="FP76" s="65"/>
      <c r="FQ76" s="65"/>
      <c r="FR76" s="65"/>
      <c r="FS76" s="65"/>
      <c r="FT76" s="65"/>
      <c r="FU76" s="65"/>
      <c r="FV76" s="65"/>
      <c r="FW76" s="65"/>
      <c r="FX76" s="65"/>
      <c r="FY76" s="65"/>
      <c r="FZ76" s="65"/>
      <c r="GA76" s="65"/>
      <c r="GB76" s="65"/>
      <c r="GC76" s="65"/>
      <c r="GD76" s="65"/>
      <c r="GE76" s="65"/>
      <c r="GF76" s="65"/>
      <c r="GG76" s="65"/>
      <c r="GH76" s="65"/>
      <c r="GI76" s="65"/>
      <c r="GJ76" s="65"/>
      <c r="GK76" s="65"/>
      <c r="GL76" s="65"/>
      <c r="GM76" s="65"/>
      <c r="GN76" s="65"/>
      <c r="GO76" s="65"/>
      <c r="GP76" s="65"/>
      <c r="GQ76" s="65"/>
      <c r="GR76" s="65"/>
      <c r="GS76" s="65"/>
      <c r="GT76" s="65"/>
      <c r="GU76" s="65"/>
      <c r="GV76" s="65"/>
      <c r="GW76" s="65"/>
      <c r="GX76" s="48"/>
      <c r="GY76" s="48"/>
      <c r="GZ76" s="48"/>
    </row>
    <row r="77" s="36" customFormat="true" customHeight="true" spans="1:16">
      <c r="A77" s="50">
        <v>31</v>
      </c>
      <c r="B77" s="50" t="s">
        <v>17</v>
      </c>
      <c r="C77" s="50" t="s">
        <v>104</v>
      </c>
      <c r="D77" s="52" t="s">
        <v>126</v>
      </c>
      <c r="E77" s="57" t="s">
        <v>47</v>
      </c>
      <c r="F77" s="54" t="s">
        <v>21</v>
      </c>
      <c r="G77" s="57" t="s">
        <v>30</v>
      </c>
      <c r="H77" s="57">
        <v>600</v>
      </c>
      <c r="I77" s="50" t="s">
        <v>37</v>
      </c>
      <c r="J77" s="68" t="s">
        <v>24</v>
      </c>
      <c r="K77" s="54" t="s">
        <v>28</v>
      </c>
      <c r="L77" s="54" t="s">
        <v>26</v>
      </c>
      <c r="M77" s="62" t="s">
        <v>49</v>
      </c>
      <c r="N77" s="62">
        <v>1</v>
      </c>
      <c r="O77" s="62"/>
      <c r="P77" s="61" t="s">
        <v>71</v>
      </c>
    </row>
    <row r="78" s="36" customFormat="true" customHeight="true" spans="1:16">
      <c r="A78" s="4">
        <v>32</v>
      </c>
      <c r="B78" s="5" t="s">
        <v>17</v>
      </c>
      <c r="C78" s="4" t="s">
        <v>127</v>
      </c>
      <c r="D78" s="6" t="s">
        <v>128</v>
      </c>
      <c r="E78" s="4" t="s">
        <v>47</v>
      </c>
      <c r="F78" s="14" t="s">
        <v>21</v>
      </c>
      <c r="G78" s="14" t="s">
        <v>30</v>
      </c>
      <c r="H78" s="4">
        <v>180</v>
      </c>
      <c r="I78" s="4" t="s">
        <v>37</v>
      </c>
      <c r="J78" s="14" t="s">
        <v>24</v>
      </c>
      <c r="K78" s="14" t="s">
        <v>28</v>
      </c>
      <c r="L78" s="22" t="s">
        <v>26</v>
      </c>
      <c r="M78" s="27" t="s">
        <v>49</v>
      </c>
      <c r="N78" s="27">
        <v>1</v>
      </c>
      <c r="O78" s="27"/>
      <c r="P78" s="26" t="s">
        <v>50</v>
      </c>
    </row>
    <row r="79" hidden="true" customHeight="true" spans="1:16">
      <c r="A79" s="4">
        <v>140</v>
      </c>
      <c r="B79" s="5" t="s">
        <v>17</v>
      </c>
      <c r="C79" s="4" t="s">
        <v>127</v>
      </c>
      <c r="D79" s="6" t="s">
        <v>129</v>
      </c>
      <c r="E79" s="4" t="s">
        <v>47</v>
      </c>
      <c r="F79" s="14" t="s">
        <v>21</v>
      </c>
      <c r="G79" s="14" t="s">
        <v>30</v>
      </c>
      <c r="H79" s="4">
        <v>45</v>
      </c>
      <c r="I79" s="4" t="s">
        <v>37</v>
      </c>
      <c r="J79" s="14" t="s">
        <v>24</v>
      </c>
      <c r="K79" s="54" t="s">
        <v>28</v>
      </c>
      <c r="L79" s="22" t="s">
        <v>26</v>
      </c>
      <c r="M79" s="27"/>
      <c r="N79" s="27"/>
      <c r="O79" s="27"/>
      <c r="P79" s="59"/>
    </row>
    <row r="80" hidden="true" customHeight="true" spans="1:16">
      <c r="A80" s="4">
        <v>141</v>
      </c>
      <c r="B80" s="5" t="s">
        <v>17</v>
      </c>
      <c r="C80" s="4" t="s">
        <v>127</v>
      </c>
      <c r="D80" s="6" t="s">
        <v>130</v>
      </c>
      <c r="E80" s="4" t="s">
        <v>47</v>
      </c>
      <c r="F80" s="14" t="s">
        <v>21</v>
      </c>
      <c r="G80" s="14" t="s">
        <v>30</v>
      </c>
      <c r="H80" s="4">
        <v>45</v>
      </c>
      <c r="I80" s="4" t="s">
        <v>37</v>
      </c>
      <c r="J80" s="14" t="s">
        <v>24</v>
      </c>
      <c r="K80" s="14" t="s">
        <v>28</v>
      </c>
      <c r="L80" s="22" t="s">
        <v>26</v>
      </c>
      <c r="M80" s="27"/>
      <c r="N80" s="27"/>
      <c r="O80" s="27"/>
      <c r="P80" s="26"/>
    </row>
    <row r="81" hidden="true" customHeight="true" spans="1:16">
      <c r="A81" s="4">
        <v>142</v>
      </c>
      <c r="B81" s="5" t="s">
        <v>17</v>
      </c>
      <c r="C81" s="4" t="s">
        <v>127</v>
      </c>
      <c r="D81" s="6" t="s">
        <v>131</v>
      </c>
      <c r="E81" s="50" t="s">
        <v>36</v>
      </c>
      <c r="F81" s="14" t="s">
        <v>21</v>
      </c>
      <c r="G81" s="14" t="s">
        <v>30</v>
      </c>
      <c r="H81" s="4">
        <v>60</v>
      </c>
      <c r="I81" s="4" t="s">
        <v>37</v>
      </c>
      <c r="J81" s="14" t="s">
        <v>24</v>
      </c>
      <c r="K81" s="4" t="s">
        <v>28</v>
      </c>
      <c r="L81" s="22" t="s">
        <v>26</v>
      </c>
      <c r="M81" s="27"/>
      <c r="N81" s="27"/>
      <c r="O81" s="27"/>
      <c r="P81" s="26"/>
    </row>
    <row r="82" hidden="true" customHeight="true" spans="1:16">
      <c r="A82" s="4">
        <v>143</v>
      </c>
      <c r="B82" s="5" t="s">
        <v>17</v>
      </c>
      <c r="C82" s="4" t="s">
        <v>127</v>
      </c>
      <c r="D82" s="6" t="s">
        <v>132</v>
      </c>
      <c r="E82" s="50" t="s">
        <v>36</v>
      </c>
      <c r="F82" s="14" t="s">
        <v>21</v>
      </c>
      <c r="G82" s="14" t="s">
        <v>30</v>
      </c>
      <c r="H82" s="4">
        <v>45</v>
      </c>
      <c r="I82" s="50" t="s">
        <v>133</v>
      </c>
      <c r="J82" s="14" t="s">
        <v>24</v>
      </c>
      <c r="K82" s="14" t="s">
        <v>28</v>
      </c>
      <c r="L82" s="22" t="s">
        <v>26</v>
      </c>
      <c r="M82" s="27"/>
      <c r="N82" s="27"/>
      <c r="O82" s="27"/>
      <c r="P82" s="26"/>
    </row>
    <row r="83" hidden="true" customHeight="true" spans="1:16">
      <c r="A83" s="4">
        <v>144</v>
      </c>
      <c r="B83" s="5" t="s">
        <v>17</v>
      </c>
      <c r="C83" s="4" t="s">
        <v>127</v>
      </c>
      <c r="D83" s="6" t="s">
        <v>134</v>
      </c>
      <c r="E83" s="50" t="s">
        <v>34</v>
      </c>
      <c r="F83" s="14" t="s">
        <v>21</v>
      </c>
      <c r="G83" s="14" t="s">
        <v>30</v>
      </c>
      <c r="H83" s="4">
        <v>60</v>
      </c>
      <c r="I83" s="4" t="s">
        <v>31</v>
      </c>
      <c r="J83" s="14" t="s">
        <v>24</v>
      </c>
      <c r="K83" s="14" t="s">
        <v>25</v>
      </c>
      <c r="L83" s="22" t="s">
        <v>26</v>
      </c>
      <c r="M83" s="27"/>
      <c r="N83" s="27"/>
      <c r="O83" s="27"/>
      <c r="P83" s="26"/>
    </row>
    <row r="84" hidden="true" customHeight="true" spans="1:16">
      <c r="A84" s="4">
        <v>145</v>
      </c>
      <c r="B84" s="5" t="s">
        <v>17</v>
      </c>
      <c r="C84" s="4" t="s">
        <v>127</v>
      </c>
      <c r="D84" s="6" t="s">
        <v>135</v>
      </c>
      <c r="E84" s="50" t="s">
        <v>43</v>
      </c>
      <c r="F84" s="14" t="s">
        <v>21</v>
      </c>
      <c r="G84" s="14" t="s">
        <v>30</v>
      </c>
      <c r="H84" s="4">
        <v>45</v>
      </c>
      <c r="I84" s="4" t="s">
        <v>37</v>
      </c>
      <c r="J84" s="14" t="s">
        <v>24</v>
      </c>
      <c r="K84" s="14" t="s">
        <v>28</v>
      </c>
      <c r="L84" s="22" t="s">
        <v>26</v>
      </c>
      <c r="M84" s="27"/>
      <c r="N84" s="27"/>
      <c r="O84" s="27"/>
      <c r="P84" s="26"/>
    </row>
    <row r="85" hidden="true" customHeight="true" spans="1:16">
      <c r="A85" s="4">
        <v>146</v>
      </c>
      <c r="B85" s="5" t="s">
        <v>17</v>
      </c>
      <c r="C85" s="4" t="s">
        <v>127</v>
      </c>
      <c r="D85" s="6" t="s">
        <v>136</v>
      </c>
      <c r="E85" s="50" t="s">
        <v>43</v>
      </c>
      <c r="F85" s="14" t="s">
        <v>21</v>
      </c>
      <c r="G85" s="14" t="s">
        <v>30</v>
      </c>
      <c r="H85" s="4">
        <v>60</v>
      </c>
      <c r="I85" s="4" t="s">
        <v>37</v>
      </c>
      <c r="J85" s="14" t="s">
        <v>24</v>
      </c>
      <c r="K85" s="14" t="s">
        <v>28</v>
      </c>
      <c r="L85" s="22" t="s">
        <v>26</v>
      </c>
      <c r="M85" s="27"/>
      <c r="N85" s="27"/>
      <c r="O85" s="27"/>
      <c r="P85" s="19"/>
    </row>
    <row r="86" hidden="true" customHeight="true" spans="1:16">
      <c r="A86" s="4">
        <v>157</v>
      </c>
      <c r="B86" s="5" t="s">
        <v>17</v>
      </c>
      <c r="C86" s="4" t="s">
        <v>127</v>
      </c>
      <c r="D86" s="6" t="s">
        <v>137</v>
      </c>
      <c r="E86" s="4" t="s">
        <v>43</v>
      </c>
      <c r="F86" s="14" t="s">
        <v>21</v>
      </c>
      <c r="G86" s="14" t="s">
        <v>30</v>
      </c>
      <c r="H86" s="4">
        <v>60</v>
      </c>
      <c r="I86" s="4" t="s">
        <v>37</v>
      </c>
      <c r="J86" s="14" t="s">
        <v>24</v>
      </c>
      <c r="K86" s="14" t="s">
        <v>28</v>
      </c>
      <c r="L86" s="22" t="s">
        <v>26</v>
      </c>
      <c r="M86" s="27"/>
      <c r="N86" s="27"/>
      <c r="O86" s="27"/>
      <c r="P86" s="60"/>
    </row>
    <row r="87" hidden="true" customHeight="true" spans="1:16">
      <c r="A87" s="4">
        <v>159</v>
      </c>
      <c r="B87" s="5" t="s">
        <v>17</v>
      </c>
      <c r="C87" s="4" t="s">
        <v>127</v>
      </c>
      <c r="D87" s="6" t="s">
        <v>138</v>
      </c>
      <c r="E87" s="50" t="s">
        <v>34</v>
      </c>
      <c r="F87" s="14" t="s">
        <v>21</v>
      </c>
      <c r="G87" s="14" t="s">
        <v>30</v>
      </c>
      <c r="H87" s="4">
        <v>60</v>
      </c>
      <c r="I87" s="4" t="s">
        <v>31</v>
      </c>
      <c r="J87" s="14" t="s">
        <v>24</v>
      </c>
      <c r="K87" s="14" t="s">
        <v>25</v>
      </c>
      <c r="L87" s="22" t="s">
        <v>26</v>
      </c>
      <c r="M87" s="27"/>
      <c r="N87" s="27"/>
      <c r="O87" s="27"/>
      <c r="P87" s="59"/>
    </row>
    <row r="88" hidden="true" customHeight="true" spans="1:16">
      <c r="A88" s="4">
        <v>160</v>
      </c>
      <c r="B88" s="5" t="s">
        <v>17</v>
      </c>
      <c r="C88" s="4" t="s">
        <v>127</v>
      </c>
      <c r="D88" s="6" t="s">
        <v>139</v>
      </c>
      <c r="E88" s="50" t="s">
        <v>20</v>
      </c>
      <c r="F88" s="14" t="s">
        <v>21</v>
      </c>
      <c r="G88" s="14" t="s">
        <v>40</v>
      </c>
      <c r="H88" s="14">
        <v>30</v>
      </c>
      <c r="I88" s="4" t="s">
        <v>23</v>
      </c>
      <c r="J88" s="14" t="s">
        <v>24</v>
      </c>
      <c r="K88" s="14" t="s">
        <v>25</v>
      </c>
      <c r="L88" s="22" t="s">
        <v>26</v>
      </c>
      <c r="M88" s="27"/>
      <c r="N88" s="27"/>
      <c r="O88" s="27"/>
      <c r="P88" s="19"/>
    </row>
    <row r="89" hidden="true" customHeight="true" spans="1:16">
      <c r="A89" s="4">
        <v>163</v>
      </c>
      <c r="B89" s="5" t="s">
        <v>17</v>
      </c>
      <c r="C89" s="4" t="s">
        <v>127</v>
      </c>
      <c r="D89" s="6" t="s">
        <v>140</v>
      </c>
      <c r="E89" s="4" t="s">
        <v>47</v>
      </c>
      <c r="F89" s="14" t="s">
        <v>21</v>
      </c>
      <c r="G89" s="14" t="s">
        <v>30</v>
      </c>
      <c r="H89" s="4">
        <v>45</v>
      </c>
      <c r="I89" s="4" t="s">
        <v>37</v>
      </c>
      <c r="J89" s="14" t="s">
        <v>24</v>
      </c>
      <c r="K89" s="14" t="s">
        <v>28</v>
      </c>
      <c r="L89" s="22" t="s">
        <v>26</v>
      </c>
      <c r="M89" s="27"/>
      <c r="N89" s="27"/>
      <c r="O89" s="27"/>
      <c r="P89" s="59"/>
    </row>
    <row r="90" hidden="true" customHeight="true" spans="1:16">
      <c r="A90" s="4">
        <v>164</v>
      </c>
      <c r="B90" s="5" t="s">
        <v>17</v>
      </c>
      <c r="C90" s="4" t="s">
        <v>127</v>
      </c>
      <c r="D90" s="6" t="s">
        <v>141</v>
      </c>
      <c r="E90" s="50" t="s">
        <v>34</v>
      </c>
      <c r="F90" s="14" t="s">
        <v>21</v>
      </c>
      <c r="G90" s="14" t="s">
        <v>30</v>
      </c>
      <c r="H90" s="4">
        <v>30</v>
      </c>
      <c r="I90" s="4" t="s">
        <v>31</v>
      </c>
      <c r="J90" s="14" t="s">
        <v>24</v>
      </c>
      <c r="K90" s="23" t="s">
        <v>28</v>
      </c>
      <c r="L90" s="22" t="s">
        <v>26</v>
      </c>
      <c r="M90" s="27"/>
      <c r="N90" s="27"/>
      <c r="O90" s="27"/>
      <c r="P90" s="19"/>
    </row>
    <row r="91" hidden="true" customHeight="true" spans="1:16">
      <c r="A91" s="4">
        <v>168</v>
      </c>
      <c r="B91" s="5" t="s">
        <v>17</v>
      </c>
      <c r="C91" s="4" t="s">
        <v>127</v>
      </c>
      <c r="D91" s="6" t="s">
        <v>142</v>
      </c>
      <c r="E91" s="50" t="s">
        <v>20</v>
      </c>
      <c r="F91" s="14" t="s">
        <v>21</v>
      </c>
      <c r="G91" s="14" t="s">
        <v>30</v>
      </c>
      <c r="H91" s="14">
        <v>30</v>
      </c>
      <c r="I91" s="4" t="s">
        <v>31</v>
      </c>
      <c r="J91" s="14" t="s">
        <v>24</v>
      </c>
      <c r="K91" s="14" t="s">
        <v>25</v>
      </c>
      <c r="L91" s="22" t="s">
        <v>26</v>
      </c>
      <c r="M91" s="27"/>
      <c r="N91" s="27"/>
      <c r="O91" s="27"/>
      <c r="P91" s="60"/>
    </row>
    <row r="92" hidden="true" customHeight="true" spans="1:16">
      <c r="A92" s="4">
        <v>172</v>
      </c>
      <c r="B92" s="5" t="s">
        <v>17</v>
      </c>
      <c r="C92" s="4" t="s">
        <v>127</v>
      </c>
      <c r="D92" s="6" t="s">
        <v>143</v>
      </c>
      <c r="E92" s="4" t="s">
        <v>47</v>
      </c>
      <c r="F92" s="14" t="s">
        <v>21</v>
      </c>
      <c r="G92" s="14" t="s">
        <v>30</v>
      </c>
      <c r="H92" s="14">
        <v>60</v>
      </c>
      <c r="I92" s="4" t="s">
        <v>37</v>
      </c>
      <c r="J92" s="14" t="s">
        <v>24</v>
      </c>
      <c r="K92" s="14" t="s">
        <v>28</v>
      </c>
      <c r="L92" s="22" t="s">
        <v>26</v>
      </c>
      <c r="M92" s="27"/>
      <c r="N92" s="27"/>
      <c r="O92" s="27"/>
      <c r="P92" s="60"/>
    </row>
    <row r="93" hidden="true" customHeight="true" spans="1:16">
      <c r="A93" s="4">
        <v>174</v>
      </c>
      <c r="B93" s="5" t="s">
        <v>17</v>
      </c>
      <c r="C93" s="4" t="s">
        <v>127</v>
      </c>
      <c r="D93" s="6" t="s">
        <v>144</v>
      </c>
      <c r="E93" s="4" t="s">
        <v>43</v>
      </c>
      <c r="F93" s="14" t="s">
        <v>21</v>
      </c>
      <c r="G93" s="14" t="s">
        <v>30</v>
      </c>
      <c r="H93" s="4">
        <v>60</v>
      </c>
      <c r="I93" s="50" t="s">
        <v>37</v>
      </c>
      <c r="J93" s="14" t="s">
        <v>24</v>
      </c>
      <c r="K93" s="14" t="s">
        <v>28</v>
      </c>
      <c r="L93" s="22" t="s">
        <v>26</v>
      </c>
      <c r="M93" s="27"/>
      <c r="N93" s="27"/>
      <c r="O93" s="27"/>
      <c r="P93" s="60"/>
    </row>
    <row r="94" s="36" customFormat="true" customHeight="true" spans="1:16">
      <c r="A94" s="4">
        <v>33</v>
      </c>
      <c r="B94" s="5" t="s">
        <v>17</v>
      </c>
      <c r="C94" s="4" t="s">
        <v>127</v>
      </c>
      <c r="D94" s="6" t="s">
        <v>145</v>
      </c>
      <c r="E94" s="4" t="s">
        <v>43</v>
      </c>
      <c r="F94" s="14" t="s">
        <v>68</v>
      </c>
      <c r="G94" s="14" t="s">
        <v>30</v>
      </c>
      <c r="H94" s="14">
        <v>800</v>
      </c>
      <c r="I94" s="4" t="s">
        <v>37</v>
      </c>
      <c r="J94" s="14" t="s">
        <v>24</v>
      </c>
      <c r="K94" s="16" t="s">
        <v>28</v>
      </c>
      <c r="L94" s="22" t="s">
        <v>26</v>
      </c>
      <c r="M94" s="27">
        <v>1</v>
      </c>
      <c r="N94" s="27">
        <v>1</v>
      </c>
      <c r="O94" s="27">
        <v>2</v>
      </c>
      <c r="P94" s="26" t="s">
        <v>50</v>
      </c>
    </row>
    <row r="95" s="36" customFormat="true" customHeight="true" spans="1:16">
      <c r="A95" s="4">
        <v>34</v>
      </c>
      <c r="B95" s="5" t="s">
        <v>17</v>
      </c>
      <c r="C95" s="4" t="s">
        <v>127</v>
      </c>
      <c r="D95" s="6" t="s">
        <v>146</v>
      </c>
      <c r="E95" s="4" t="s">
        <v>47</v>
      </c>
      <c r="F95" s="14" t="s">
        <v>68</v>
      </c>
      <c r="G95" s="14" t="s">
        <v>30</v>
      </c>
      <c r="H95" s="14">
        <v>800</v>
      </c>
      <c r="I95" s="4" t="s">
        <v>37</v>
      </c>
      <c r="J95" s="14" t="s">
        <v>24</v>
      </c>
      <c r="K95" s="14" t="s">
        <v>28</v>
      </c>
      <c r="L95" s="22" t="s">
        <v>26</v>
      </c>
      <c r="M95" s="27">
        <v>1</v>
      </c>
      <c r="N95" s="27">
        <v>1</v>
      </c>
      <c r="O95" s="27">
        <v>5</v>
      </c>
      <c r="P95" s="26" t="s">
        <v>50</v>
      </c>
    </row>
    <row r="96" s="36" customFormat="true" customHeight="true" spans="1:16">
      <c r="A96" s="4">
        <v>35</v>
      </c>
      <c r="B96" s="5" t="s">
        <v>17</v>
      </c>
      <c r="C96" s="4" t="s">
        <v>127</v>
      </c>
      <c r="D96" s="6" t="s">
        <v>147</v>
      </c>
      <c r="E96" s="4" t="s">
        <v>47</v>
      </c>
      <c r="F96" s="14" t="s">
        <v>68</v>
      </c>
      <c r="G96" s="14" t="s">
        <v>30</v>
      </c>
      <c r="H96" s="14">
        <v>390</v>
      </c>
      <c r="I96" s="4" t="s">
        <v>37</v>
      </c>
      <c r="J96" s="14" t="s">
        <v>24</v>
      </c>
      <c r="K96" s="14" t="s">
        <v>28</v>
      </c>
      <c r="L96" s="22" t="s">
        <v>26</v>
      </c>
      <c r="M96" s="27">
        <v>1</v>
      </c>
      <c r="N96" s="27">
        <v>1</v>
      </c>
      <c r="O96" s="27">
        <v>1</v>
      </c>
      <c r="P96" s="26" t="s">
        <v>50</v>
      </c>
    </row>
    <row r="97" s="36" customFormat="true" customHeight="true" spans="1:16">
      <c r="A97" s="50">
        <v>36</v>
      </c>
      <c r="B97" s="51" t="s">
        <v>17</v>
      </c>
      <c r="C97" s="50" t="s">
        <v>127</v>
      </c>
      <c r="D97" s="52" t="s">
        <v>148</v>
      </c>
      <c r="E97" s="50" t="s">
        <v>47</v>
      </c>
      <c r="F97" s="54" t="s">
        <v>68</v>
      </c>
      <c r="G97" s="54" t="s">
        <v>30</v>
      </c>
      <c r="H97" s="54">
        <v>900</v>
      </c>
      <c r="I97" s="50" t="s">
        <v>37</v>
      </c>
      <c r="J97" s="54" t="s">
        <v>24</v>
      </c>
      <c r="K97" s="54" t="s">
        <v>28</v>
      </c>
      <c r="L97" s="58" t="s">
        <v>26</v>
      </c>
      <c r="M97" s="62">
        <v>1</v>
      </c>
      <c r="N97" s="62">
        <v>2</v>
      </c>
      <c r="O97" s="62">
        <v>2</v>
      </c>
      <c r="P97" s="61" t="s">
        <v>71</v>
      </c>
    </row>
    <row r="98" s="36" customFormat="true" customHeight="true" spans="1:16">
      <c r="A98" s="50">
        <v>37</v>
      </c>
      <c r="B98" s="51" t="s">
        <v>17</v>
      </c>
      <c r="C98" s="50" t="s">
        <v>127</v>
      </c>
      <c r="D98" s="52" t="s">
        <v>149</v>
      </c>
      <c r="E98" s="50" t="s">
        <v>43</v>
      </c>
      <c r="F98" s="54" t="s">
        <v>78</v>
      </c>
      <c r="G98" s="54" t="s">
        <v>30</v>
      </c>
      <c r="H98" s="54">
        <v>300</v>
      </c>
      <c r="I98" s="50" t="s">
        <v>37</v>
      </c>
      <c r="J98" s="54" t="s">
        <v>24</v>
      </c>
      <c r="K98" s="68" t="s">
        <v>28</v>
      </c>
      <c r="L98" s="58" t="s">
        <v>26</v>
      </c>
      <c r="M98" s="62" t="s">
        <v>49</v>
      </c>
      <c r="N98" s="62">
        <v>1</v>
      </c>
      <c r="O98" s="62">
        <v>1</v>
      </c>
      <c r="P98" s="61" t="s">
        <v>71</v>
      </c>
    </row>
    <row r="99" hidden="true" customHeight="true" spans="1:16">
      <c r="A99" s="4">
        <v>181</v>
      </c>
      <c r="B99" s="5" t="s">
        <v>17</v>
      </c>
      <c r="C99" s="4" t="s">
        <v>127</v>
      </c>
      <c r="D99" s="6" t="s">
        <v>150</v>
      </c>
      <c r="E99" s="50" t="s">
        <v>20</v>
      </c>
      <c r="F99" s="14" t="s">
        <v>21</v>
      </c>
      <c r="G99" s="14" t="s">
        <v>22</v>
      </c>
      <c r="H99" s="14">
        <v>60</v>
      </c>
      <c r="I99" s="4" t="s">
        <v>23</v>
      </c>
      <c r="J99" s="14" t="s">
        <v>24</v>
      </c>
      <c r="K99" s="14" t="s">
        <v>25</v>
      </c>
      <c r="L99" s="22" t="s">
        <v>26</v>
      </c>
      <c r="M99" s="27"/>
      <c r="N99" s="27"/>
      <c r="O99" s="27"/>
      <c r="P99" s="59"/>
    </row>
    <row r="100" hidden="true" customHeight="true" spans="1:16">
      <c r="A100" s="4">
        <v>182</v>
      </c>
      <c r="B100" s="5" t="s">
        <v>17</v>
      </c>
      <c r="C100" s="4" t="s">
        <v>127</v>
      </c>
      <c r="D100" s="6" t="s">
        <v>151</v>
      </c>
      <c r="E100" s="4" t="s">
        <v>36</v>
      </c>
      <c r="F100" s="14" t="s">
        <v>21</v>
      </c>
      <c r="G100" s="14" t="s">
        <v>30</v>
      </c>
      <c r="H100" s="4">
        <v>45</v>
      </c>
      <c r="I100" s="4" t="s">
        <v>37</v>
      </c>
      <c r="J100" s="14" t="s">
        <v>24</v>
      </c>
      <c r="K100" s="4" t="s">
        <v>28</v>
      </c>
      <c r="L100" s="22" t="s">
        <v>26</v>
      </c>
      <c r="M100" s="27"/>
      <c r="N100" s="27"/>
      <c r="O100" s="27"/>
      <c r="P100" s="19"/>
    </row>
    <row r="101" hidden="true" customHeight="true" spans="1:16">
      <c r="A101" s="4">
        <v>184</v>
      </c>
      <c r="B101" s="5" t="s">
        <v>17</v>
      </c>
      <c r="C101" s="4" t="s">
        <v>127</v>
      </c>
      <c r="D101" s="6" t="s">
        <v>152</v>
      </c>
      <c r="E101" s="4" t="s">
        <v>43</v>
      </c>
      <c r="F101" s="14" t="s">
        <v>21</v>
      </c>
      <c r="G101" s="14" t="s">
        <v>30</v>
      </c>
      <c r="H101" s="4">
        <v>60</v>
      </c>
      <c r="I101" s="4" t="s">
        <v>37</v>
      </c>
      <c r="J101" s="14" t="s">
        <v>24</v>
      </c>
      <c r="K101" s="14" t="s">
        <v>28</v>
      </c>
      <c r="L101" s="22" t="s">
        <v>26</v>
      </c>
      <c r="M101" s="27"/>
      <c r="N101" s="27"/>
      <c r="O101" s="27"/>
      <c r="P101" s="59"/>
    </row>
    <row r="102" hidden="true" customHeight="true" spans="1:16">
      <c r="A102" s="4">
        <v>185</v>
      </c>
      <c r="B102" s="5" t="s">
        <v>17</v>
      </c>
      <c r="C102" s="4" t="s">
        <v>127</v>
      </c>
      <c r="D102" s="6" t="s">
        <v>153</v>
      </c>
      <c r="E102" s="4" t="s">
        <v>36</v>
      </c>
      <c r="F102" s="14" t="s">
        <v>21</v>
      </c>
      <c r="G102" s="14" t="s">
        <v>30</v>
      </c>
      <c r="H102" s="4">
        <v>60</v>
      </c>
      <c r="I102" s="4" t="s">
        <v>37</v>
      </c>
      <c r="J102" s="14" t="s">
        <v>24</v>
      </c>
      <c r="K102" s="4" t="s">
        <v>28</v>
      </c>
      <c r="L102" s="22" t="s">
        <v>26</v>
      </c>
      <c r="M102" s="27"/>
      <c r="N102" s="27"/>
      <c r="O102" s="27"/>
      <c r="P102" s="26"/>
    </row>
    <row r="103" hidden="true" customHeight="true" spans="1:16">
      <c r="A103" s="4">
        <v>186</v>
      </c>
      <c r="B103" s="5" t="s">
        <v>17</v>
      </c>
      <c r="C103" s="4" t="s">
        <v>127</v>
      </c>
      <c r="D103" s="6" t="s">
        <v>154</v>
      </c>
      <c r="E103" s="50" t="s">
        <v>34</v>
      </c>
      <c r="F103" s="14" t="s">
        <v>21</v>
      </c>
      <c r="G103" s="14" t="s">
        <v>30</v>
      </c>
      <c r="H103" s="4">
        <v>60</v>
      </c>
      <c r="I103" s="4" t="s">
        <v>31</v>
      </c>
      <c r="J103" s="14" t="s">
        <v>24</v>
      </c>
      <c r="K103" s="14" t="s">
        <v>28</v>
      </c>
      <c r="L103" s="22" t="s">
        <v>26</v>
      </c>
      <c r="M103" s="27"/>
      <c r="N103" s="27"/>
      <c r="O103" s="27"/>
      <c r="P103" s="26"/>
    </row>
    <row r="104" hidden="true" customHeight="true" spans="1:16">
      <c r="A104" s="4">
        <v>187</v>
      </c>
      <c r="B104" s="5" t="s">
        <v>17</v>
      </c>
      <c r="C104" s="4" t="s">
        <v>127</v>
      </c>
      <c r="D104" s="6" t="s">
        <v>155</v>
      </c>
      <c r="E104" s="4" t="s">
        <v>36</v>
      </c>
      <c r="F104" s="14" t="s">
        <v>21</v>
      </c>
      <c r="G104" s="14" t="s">
        <v>30</v>
      </c>
      <c r="H104" s="4">
        <v>45</v>
      </c>
      <c r="I104" s="4" t="s">
        <v>37</v>
      </c>
      <c r="J104" s="14" t="s">
        <v>24</v>
      </c>
      <c r="K104" s="4" t="s">
        <v>28</v>
      </c>
      <c r="L104" s="22" t="s">
        <v>26</v>
      </c>
      <c r="M104" s="27"/>
      <c r="N104" s="27"/>
      <c r="O104" s="27"/>
      <c r="P104" s="26"/>
    </row>
    <row r="105" hidden="true" customHeight="true" spans="1:16">
      <c r="A105" s="4">
        <v>188</v>
      </c>
      <c r="B105" s="5" t="s">
        <v>17</v>
      </c>
      <c r="C105" s="4" t="s">
        <v>127</v>
      </c>
      <c r="D105" s="6" t="s">
        <v>156</v>
      </c>
      <c r="E105" s="4" t="s">
        <v>43</v>
      </c>
      <c r="F105" s="14" t="s">
        <v>21</v>
      </c>
      <c r="G105" s="14" t="s">
        <v>30</v>
      </c>
      <c r="H105" s="4">
        <v>60</v>
      </c>
      <c r="I105" s="50" t="s">
        <v>56</v>
      </c>
      <c r="J105" s="14" t="s">
        <v>24</v>
      </c>
      <c r="K105" s="50" t="s">
        <v>28</v>
      </c>
      <c r="L105" s="22" t="s">
        <v>26</v>
      </c>
      <c r="M105" s="27"/>
      <c r="N105" s="27"/>
      <c r="O105" s="27"/>
      <c r="P105" s="19"/>
    </row>
    <row r="106" hidden="true" customHeight="true" spans="1:16">
      <c r="A106" s="4">
        <v>190</v>
      </c>
      <c r="B106" s="5" t="s">
        <v>17</v>
      </c>
      <c r="C106" s="4" t="s">
        <v>127</v>
      </c>
      <c r="D106" s="6" t="s">
        <v>157</v>
      </c>
      <c r="E106" s="4" t="s">
        <v>47</v>
      </c>
      <c r="F106" s="14" t="s">
        <v>21</v>
      </c>
      <c r="G106" s="14" t="s">
        <v>30</v>
      </c>
      <c r="H106" s="14">
        <v>60</v>
      </c>
      <c r="I106" s="4" t="s">
        <v>37</v>
      </c>
      <c r="J106" s="14" t="s">
        <v>24</v>
      </c>
      <c r="K106" s="14" t="s">
        <v>28</v>
      </c>
      <c r="L106" s="22" t="s">
        <v>26</v>
      </c>
      <c r="M106" s="27"/>
      <c r="N106" s="27"/>
      <c r="O106" s="27"/>
      <c r="P106" s="59"/>
    </row>
    <row r="107" hidden="true" customHeight="true" spans="1:16">
      <c r="A107" s="4">
        <v>191</v>
      </c>
      <c r="B107" s="5" t="s">
        <v>17</v>
      </c>
      <c r="C107" s="4" t="s">
        <v>127</v>
      </c>
      <c r="D107" s="6" t="s">
        <v>158</v>
      </c>
      <c r="E107" s="4" t="s">
        <v>36</v>
      </c>
      <c r="F107" s="14" t="s">
        <v>21</v>
      </c>
      <c r="G107" s="14" t="s">
        <v>30</v>
      </c>
      <c r="H107" s="4">
        <v>60</v>
      </c>
      <c r="I107" s="4" t="s">
        <v>37</v>
      </c>
      <c r="J107" s="14" t="s">
        <v>24</v>
      </c>
      <c r="K107" s="14" t="s">
        <v>28</v>
      </c>
      <c r="L107" s="22" t="s">
        <v>26</v>
      </c>
      <c r="M107" s="27"/>
      <c r="N107" s="27"/>
      <c r="O107" s="27"/>
      <c r="P107" s="26"/>
    </row>
    <row r="108" hidden="true" customHeight="true" spans="1:16">
      <c r="A108" s="4">
        <v>192</v>
      </c>
      <c r="B108" s="5" t="s">
        <v>17</v>
      </c>
      <c r="C108" s="4" t="s">
        <v>127</v>
      </c>
      <c r="D108" s="6" t="s">
        <v>159</v>
      </c>
      <c r="E108" s="50" t="s">
        <v>34</v>
      </c>
      <c r="F108" s="14" t="s">
        <v>21</v>
      </c>
      <c r="G108" s="14" t="s">
        <v>22</v>
      </c>
      <c r="H108" s="4">
        <v>45</v>
      </c>
      <c r="I108" s="4" t="s">
        <v>23</v>
      </c>
      <c r="J108" s="14" t="s">
        <v>24</v>
      </c>
      <c r="K108" s="14" t="s">
        <v>28</v>
      </c>
      <c r="L108" s="22" t="s">
        <v>26</v>
      </c>
      <c r="M108" s="27"/>
      <c r="N108" s="27"/>
      <c r="O108" s="27"/>
      <c r="P108" s="19"/>
    </row>
    <row r="109" hidden="true" customHeight="true" spans="1:16">
      <c r="A109" s="4">
        <v>196</v>
      </c>
      <c r="B109" s="5" t="s">
        <v>17</v>
      </c>
      <c r="C109" s="4" t="s">
        <v>127</v>
      </c>
      <c r="D109" s="6" t="s">
        <v>160</v>
      </c>
      <c r="E109" s="50" t="s">
        <v>20</v>
      </c>
      <c r="F109" s="14" t="s">
        <v>21</v>
      </c>
      <c r="G109" s="14" t="s">
        <v>22</v>
      </c>
      <c r="H109" s="4">
        <v>60</v>
      </c>
      <c r="I109" s="4" t="s">
        <v>23</v>
      </c>
      <c r="J109" s="14" t="s">
        <v>24</v>
      </c>
      <c r="K109" s="4" t="s">
        <v>25</v>
      </c>
      <c r="L109" s="22" t="s">
        <v>26</v>
      </c>
      <c r="M109" s="27"/>
      <c r="N109" s="27"/>
      <c r="O109" s="27"/>
      <c r="P109" s="60"/>
    </row>
    <row r="110" hidden="true" customHeight="true" spans="1:16">
      <c r="A110" s="4">
        <v>198</v>
      </c>
      <c r="B110" s="5" t="s">
        <v>17</v>
      </c>
      <c r="C110" s="4" t="s">
        <v>127</v>
      </c>
      <c r="D110" s="6" t="s">
        <v>161</v>
      </c>
      <c r="E110" s="4" t="s">
        <v>34</v>
      </c>
      <c r="F110" s="14" t="s">
        <v>21</v>
      </c>
      <c r="G110" s="14" t="s">
        <v>22</v>
      </c>
      <c r="H110" s="14">
        <v>60</v>
      </c>
      <c r="I110" s="4" t="s">
        <v>23</v>
      </c>
      <c r="J110" s="14" t="s">
        <v>24</v>
      </c>
      <c r="K110" s="14" t="s">
        <v>28</v>
      </c>
      <c r="L110" s="22" t="s">
        <v>26</v>
      </c>
      <c r="M110" s="27"/>
      <c r="N110" s="27"/>
      <c r="O110" s="27"/>
      <c r="P110" s="59"/>
    </row>
    <row r="111" hidden="true" customHeight="true" spans="1:16">
      <c r="A111" s="4">
        <v>199</v>
      </c>
      <c r="B111" s="5" t="s">
        <v>17</v>
      </c>
      <c r="C111" s="4" t="s">
        <v>127</v>
      </c>
      <c r="D111" s="6" t="s">
        <v>162</v>
      </c>
      <c r="E111" s="50" t="s">
        <v>43</v>
      </c>
      <c r="F111" s="14" t="s">
        <v>21</v>
      </c>
      <c r="G111" s="14" t="s">
        <v>22</v>
      </c>
      <c r="H111" s="14">
        <v>45</v>
      </c>
      <c r="I111" s="4" t="s">
        <v>41</v>
      </c>
      <c r="J111" s="14" t="s">
        <v>24</v>
      </c>
      <c r="K111" s="23" t="s">
        <v>28</v>
      </c>
      <c r="L111" s="22" t="s">
        <v>26</v>
      </c>
      <c r="M111" s="27"/>
      <c r="N111" s="27"/>
      <c r="O111" s="27"/>
      <c r="P111" s="26"/>
    </row>
    <row r="112" hidden="true" customHeight="true" spans="1:16">
      <c r="A112" s="4">
        <v>200</v>
      </c>
      <c r="B112" s="5" t="s">
        <v>17</v>
      </c>
      <c r="C112" s="4" t="s">
        <v>127</v>
      </c>
      <c r="D112" s="6" t="s">
        <v>163</v>
      </c>
      <c r="E112" s="50" t="s">
        <v>20</v>
      </c>
      <c r="F112" s="14" t="s">
        <v>21</v>
      </c>
      <c r="G112" s="14" t="s">
        <v>22</v>
      </c>
      <c r="H112" s="14">
        <v>60</v>
      </c>
      <c r="I112" s="4" t="s">
        <v>23</v>
      </c>
      <c r="J112" s="14" t="s">
        <v>24</v>
      </c>
      <c r="K112" s="14" t="s">
        <v>25</v>
      </c>
      <c r="L112" s="22" t="s">
        <v>26</v>
      </c>
      <c r="M112" s="27"/>
      <c r="N112" s="27"/>
      <c r="O112" s="27"/>
      <c r="P112" s="19"/>
    </row>
    <row r="113" s="36" customFormat="true" customHeight="true" spans="1:16">
      <c r="A113" s="4">
        <v>38</v>
      </c>
      <c r="B113" s="5" t="s">
        <v>17</v>
      </c>
      <c r="C113" s="4" t="s">
        <v>127</v>
      </c>
      <c r="D113" s="6" t="s">
        <v>164</v>
      </c>
      <c r="E113" s="4" t="s">
        <v>47</v>
      </c>
      <c r="F113" s="14" t="s">
        <v>68</v>
      </c>
      <c r="G113" s="14" t="s">
        <v>30</v>
      </c>
      <c r="H113" s="14">
        <v>120</v>
      </c>
      <c r="I113" s="4" t="s">
        <v>37</v>
      </c>
      <c r="J113" s="14" t="s">
        <v>24</v>
      </c>
      <c r="K113" s="16" t="s">
        <v>28</v>
      </c>
      <c r="L113" s="22" t="s">
        <v>26</v>
      </c>
      <c r="M113" s="27" t="s">
        <v>49</v>
      </c>
      <c r="N113" s="27">
        <v>1</v>
      </c>
      <c r="O113" s="27"/>
      <c r="P113" s="26" t="s">
        <v>50</v>
      </c>
    </row>
    <row r="114" hidden="true" customHeight="true" spans="1:16">
      <c r="A114" s="4">
        <v>202</v>
      </c>
      <c r="B114" s="5" t="s">
        <v>17</v>
      </c>
      <c r="C114" s="4" t="s">
        <v>127</v>
      </c>
      <c r="D114" s="6" t="s">
        <v>165</v>
      </c>
      <c r="E114" s="50" t="s">
        <v>34</v>
      </c>
      <c r="F114" s="14" t="s">
        <v>21</v>
      </c>
      <c r="G114" s="14" t="s">
        <v>30</v>
      </c>
      <c r="H114" s="4">
        <v>30</v>
      </c>
      <c r="I114" s="50" t="s">
        <v>31</v>
      </c>
      <c r="J114" s="14" t="s">
        <v>24</v>
      </c>
      <c r="K114" s="14" t="s">
        <v>25</v>
      </c>
      <c r="L114" s="22" t="s">
        <v>26</v>
      </c>
      <c r="M114" s="27"/>
      <c r="N114" s="27"/>
      <c r="O114" s="27"/>
      <c r="P114" s="59"/>
    </row>
    <row r="115" hidden="true" customHeight="true" spans="1:16">
      <c r="A115" s="4">
        <v>203</v>
      </c>
      <c r="B115" s="5" t="s">
        <v>17</v>
      </c>
      <c r="C115" s="4" t="s">
        <v>127</v>
      </c>
      <c r="D115" s="6" t="s">
        <v>166</v>
      </c>
      <c r="E115" s="4" t="s">
        <v>43</v>
      </c>
      <c r="F115" s="14" t="s">
        <v>21</v>
      </c>
      <c r="G115" s="14" t="s">
        <v>22</v>
      </c>
      <c r="H115" s="14">
        <v>60</v>
      </c>
      <c r="I115" s="50" t="s">
        <v>167</v>
      </c>
      <c r="J115" s="14" t="s">
        <v>24</v>
      </c>
      <c r="K115" s="14" t="s">
        <v>28</v>
      </c>
      <c r="L115" s="22" t="s">
        <v>26</v>
      </c>
      <c r="M115" s="27"/>
      <c r="N115" s="27"/>
      <c r="O115" s="27"/>
      <c r="P115" s="19"/>
    </row>
    <row r="116" hidden="true" customHeight="true" spans="1:208">
      <c r="A116" s="4">
        <v>205</v>
      </c>
      <c r="B116" s="5" t="s">
        <v>17</v>
      </c>
      <c r="C116" s="4" t="s">
        <v>168</v>
      </c>
      <c r="D116" s="6" t="s">
        <v>169</v>
      </c>
      <c r="E116" s="4" t="s">
        <v>36</v>
      </c>
      <c r="F116" s="4" t="s">
        <v>21</v>
      </c>
      <c r="G116" s="4" t="s">
        <v>30</v>
      </c>
      <c r="H116" s="4">
        <v>30</v>
      </c>
      <c r="I116" s="4" t="s">
        <v>37</v>
      </c>
      <c r="J116" s="14" t="s">
        <v>24</v>
      </c>
      <c r="K116" s="14" t="s">
        <v>28</v>
      </c>
      <c r="L116" s="22" t="s">
        <v>26</v>
      </c>
      <c r="M116" s="27"/>
      <c r="N116" s="27"/>
      <c r="O116" s="27"/>
      <c r="P116" s="69"/>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c r="EN116" s="65"/>
      <c r="EO116" s="65"/>
      <c r="EP116" s="65"/>
      <c r="EQ116" s="65"/>
      <c r="ER116" s="65"/>
      <c r="ES116" s="65"/>
      <c r="ET116" s="65"/>
      <c r="EU116" s="65"/>
      <c r="EV116" s="65"/>
      <c r="EW116" s="65"/>
      <c r="EX116" s="65"/>
      <c r="EY116" s="65"/>
      <c r="EZ116" s="65"/>
      <c r="FA116" s="65"/>
      <c r="FB116" s="65"/>
      <c r="FC116" s="65"/>
      <c r="FD116" s="65"/>
      <c r="FE116" s="65"/>
      <c r="FF116" s="65"/>
      <c r="FG116" s="65"/>
      <c r="FH116" s="65"/>
      <c r="FI116" s="65"/>
      <c r="FJ116" s="65"/>
      <c r="FK116" s="65"/>
      <c r="FL116" s="65"/>
      <c r="FM116" s="65"/>
      <c r="FN116" s="65"/>
      <c r="FO116" s="65"/>
      <c r="FP116" s="65"/>
      <c r="FQ116" s="65"/>
      <c r="FR116" s="65"/>
      <c r="FS116" s="65"/>
      <c r="FT116" s="65"/>
      <c r="FU116" s="65"/>
      <c r="FV116" s="65"/>
      <c r="FW116" s="65"/>
      <c r="FX116" s="65"/>
      <c r="FY116" s="65"/>
      <c r="FZ116" s="65"/>
      <c r="GA116" s="65"/>
      <c r="GB116" s="65"/>
      <c r="GC116" s="65"/>
      <c r="GD116" s="65"/>
      <c r="GE116" s="65"/>
      <c r="GF116" s="65"/>
      <c r="GG116" s="65"/>
      <c r="GH116" s="65"/>
      <c r="GI116" s="65"/>
      <c r="GJ116" s="65"/>
      <c r="GK116" s="65"/>
      <c r="GL116" s="65"/>
      <c r="GM116" s="65"/>
      <c r="GN116" s="65"/>
      <c r="GO116" s="65"/>
      <c r="GP116" s="65"/>
      <c r="GQ116" s="65"/>
      <c r="GR116" s="65"/>
      <c r="GS116" s="65"/>
      <c r="GT116" s="65"/>
      <c r="GU116" s="65"/>
      <c r="GV116" s="65"/>
      <c r="GW116" s="65"/>
      <c r="GX116" s="48"/>
      <c r="GY116" s="48"/>
      <c r="GZ116" s="48"/>
    </row>
    <row r="117" s="36" customFormat="true" customHeight="true" spans="1:205">
      <c r="A117" s="4">
        <v>39</v>
      </c>
      <c r="B117" s="5" t="s">
        <v>17</v>
      </c>
      <c r="C117" s="4" t="s">
        <v>168</v>
      </c>
      <c r="D117" s="6" t="s">
        <v>170</v>
      </c>
      <c r="E117" s="4" t="s">
        <v>47</v>
      </c>
      <c r="F117" s="14" t="s">
        <v>78</v>
      </c>
      <c r="G117" s="4" t="s">
        <v>30</v>
      </c>
      <c r="H117" s="4">
        <v>300</v>
      </c>
      <c r="I117" s="4" t="s">
        <v>37</v>
      </c>
      <c r="J117" s="14" t="s">
        <v>24</v>
      </c>
      <c r="K117" s="14" t="s">
        <v>28</v>
      </c>
      <c r="L117" s="22" t="s">
        <v>26</v>
      </c>
      <c r="M117" s="27">
        <v>1</v>
      </c>
      <c r="N117" s="27">
        <v>2</v>
      </c>
      <c r="O117" s="27">
        <v>1</v>
      </c>
      <c r="P117" s="26" t="s">
        <v>50</v>
      </c>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c r="BM117" s="70"/>
      <c r="BN117" s="70"/>
      <c r="BO117" s="70"/>
      <c r="BP117" s="70"/>
      <c r="BQ117" s="70"/>
      <c r="BR117" s="70"/>
      <c r="BS117" s="70"/>
      <c r="BT117" s="70"/>
      <c r="BU117" s="70"/>
      <c r="BV117" s="70"/>
      <c r="BW117" s="70"/>
      <c r="BX117" s="70"/>
      <c r="BY117" s="70"/>
      <c r="BZ117" s="70"/>
      <c r="CA117" s="70"/>
      <c r="CB117" s="70"/>
      <c r="CC117" s="70"/>
      <c r="CD117" s="70"/>
      <c r="CE117" s="70"/>
      <c r="CF117" s="70"/>
      <c r="CG117" s="70"/>
      <c r="CH117" s="70"/>
      <c r="CI117" s="70"/>
      <c r="CJ117" s="70"/>
      <c r="CK117" s="70"/>
      <c r="CL117" s="70"/>
      <c r="CM117" s="70"/>
      <c r="CN117" s="70"/>
      <c r="CO117" s="70"/>
      <c r="CP117" s="70"/>
      <c r="CQ117" s="70"/>
      <c r="CR117" s="70"/>
      <c r="CS117" s="70"/>
      <c r="CT117" s="70"/>
      <c r="CU117" s="70"/>
      <c r="CV117" s="70"/>
      <c r="CW117" s="70"/>
      <c r="CX117" s="70"/>
      <c r="CY117" s="70"/>
      <c r="CZ117" s="70"/>
      <c r="DA117" s="70"/>
      <c r="DB117" s="70"/>
      <c r="DC117" s="70"/>
      <c r="DD117" s="70"/>
      <c r="DE117" s="70"/>
      <c r="DF117" s="70"/>
      <c r="DG117" s="70"/>
      <c r="DH117" s="70"/>
      <c r="DI117" s="70"/>
      <c r="DJ117" s="70"/>
      <c r="DK117" s="70"/>
      <c r="DL117" s="70"/>
      <c r="DM117" s="70"/>
      <c r="DN117" s="70"/>
      <c r="DO117" s="70"/>
      <c r="DP117" s="70"/>
      <c r="DQ117" s="70"/>
      <c r="DR117" s="70"/>
      <c r="DS117" s="70"/>
      <c r="DT117" s="70"/>
      <c r="DU117" s="70"/>
      <c r="DV117" s="70"/>
      <c r="DW117" s="70"/>
      <c r="DX117" s="70"/>
      <c r="DY117" s="70"/>
      <c r="DZ117" s="70"/>
      <c r="EA117" s="70"/>
      <c r="EB117" s="70"/>
      <c r="EC117" s="70"/>
      <c r="ED117" s="70"/>
      <c r="EE117" s="70"/>
      <c r="EF117" s="70"/>
      <c r="EG117" s="70"/>
      <c r="EH117" s="70"/>
      <c r="EI117" s="70"/>
      <c r="EJ117" s="70"/>
      <c r="EK117" s="70"/>
      <c r="EL117" s="70"/>
      <c r="EM117" s="70"/>
      <c r="EN117" s="70"/>
      <c r="EO117" s="70"/>
      <c r="EP117" s="70"/>
      <c r="EQ117" s="70"/>
      <c r="ER117" s="70"/>
      <c r="ES117" s="70"/>
      <c r="ET117" s="70"/>
      <c r="EU117" s="70"/>
      <c r="EV117" s="70"/>
      <c r="EW117" s="70"/>
      <c r="EX117" s="70"/>
      <c r="EY117" s="70"/>
      <c r="EZ117" s="70"/>
      <c r="FA117" s="70"/>
      <c r="FB117" s="70"/>
      <c r="FC117" s="70"/>
      <c r="FD117" s="70"/>
      <c r="FE117" s="70"/>
      <c r="FF117" s="70"/>
      <c r="FG117" s="70"/>
      <c r="FH117" s="70"/>
      <c r="FI117" s="70"/>
      <c r="FJ117" s="70"/>
      <c r="FK117" s="70"/>
      <c r="FL117" s="70"/>
      <c r="FM117" s="70"/>
      <c r="FN117" s="70"/>
      <c r="FO117" s="70"/>
      <c r="FP117" s="70"/>
      <c r="FQ117" s="70"/>
      <c r="FR117" s="70"/>
      <c r="FS117" s="70"/>
      <c r="FT117" s="70"/>
      <c r="FU117" s="70"/>
      <c r="FV117" s="70"/>
      <c r="FW117" s="70"/>
      <c r="FX117" s="70"/>
      <c r="FY117" s="70"/>
      <c r="FZ117" s="70"/>
      <c r="GA117" s="70"/>
      <c r="GB117" s="70"/>
      <c r="GC117" s="70"/>
      <c r="GD117" s="70"/>
      <c r="GE117" s="70"/>
      <c r="GF117" s="70"/>
      <c r="GG117" s="70"/>
      <c r="GH117" s="70"/>
      <c r="GI117" s="70"/>
      <c r="GJ117" s="70"/>
      <c r="GK117" s="70"/>
      <c r="GL117" s="70"/>
      <c r="GM117" s="70"/>
      <c r="GN117" s="70"/>
      <c r="GO117" s="70"/>
      <c r="GP117" s="70"/>
      <c r="GQ117" s="70"/>
      <c r="GR117" s="70"/>
      <c r="GS117" s="70"/>
      <c r="GT117" s="70"/>
      <c r="GU117" s="70"/>
      <c r="GV117" s="70"/>
      <c r="GW117" s="70"/>
    </row>
    <row r="118" hidden="true" customHeight="true" spans="1:208">
      <c r="A118" s="4">
        <v>208</v>
      </c>
      <c r="B118" s="5" t="s">
        <v>17</v>
      </c>
      <c r="C118" s="4" t="s">
        <v>168</v>
      </c>
      <c r="D118" s="6" t="s">
        <v>171</v>
      </c>
      <c r="E118" s="50" t="s">
        <v>34</v>
      </c>
      <c r="F118" s="4" t="s">
        <v>21</v>
      </c>
      <c r="G118" s="14" t="s">
        <v>22</v>
      </c>
      <c r="H118" s="4">
        <v>60</v>
      </c>
      <c r="I118" s="4" t="s">
        <v>23</v>
      </c>
      <c r="J118" s="14" t="s">
        <v>24</v>
      </c>
      <c r="K118" s="4" t="s">
        <v>28</v>
      </c>
      <c r="L118" s="22" t="s">
        <v>26</v>
      </c>
      <c r="M118" s="27"/>
      <c r="N118" s="27"/>
      <c r="O118" s="27"/>
      <c r="P118" s="63"/>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c r="EN118" s="65"/>
      <c r="EO118" s="65"/>
      <c r="EP118" s="65"/>
      <c r="EQ118" s="65"/>
      <c r="ER118" s="65"/>
      <c r="ES118" s="65"/>
      <c r="ET118" s="65"/>
      <c r="EU118" s="65"/>
      <c r="EV118" s="65"/>
      <c r="EW118" s="65"/>
      <c r="EX118" s="65"/>
      <c r="EY118" s="65"/>
      <c r="EZ118" s="65"/>
      <c r="FA118" s="65"/>
      <c r="FB118" s="65"/>
      <c r="FC118" s="65"/>
      <c r="FD118" s="65"/>
      <c r="FE118" s="65"/>
      <c r="FF118" s="65"/>
      <c r="FG118" s="65"/>
      <c r="FH118" s="65"/>
      <c r="FI118" s="65"/>
      <c r="FJ118" s="65"/>
      <c r="FK118" s="65"/>
      <c r="FL118" s="65"/>
      <c r="FM118" s="65"/>
      <c r="FN118" s="65"/>
      <c r="FO118" s="65"/>
      <c r="FP118" s="65"/>
      <c r="FQ118" s="65"/>
      <c r="FR118" s="65"/>
      <c r="FS118" s="65"/>
      <c r="FT118" s="65"/>
      <c r="FU118" s="65"/>
      <c r="FV118" s="65"/>
      <c r="FW118" s="65"/>
      <c r="FX118" s="65"/>
      <c r="FY118" s="65"/>
      <c r="FZ118" s="65"/>
      <c r="GA118" s="65"/>
      <c r="GB118" s="65"/>
      <c r="GC118" s="65"/>
      <c r="GD118" s="65"/>
      <c r="GE118" s="65"/>
      <c r="GF118" s="65"/>
      <c r="GG118" s="65"/>
      <c r="GH118" s="65"/>
      <c r="GI118" s="65"/>
      <c r="GJ118" s="65"/>
      <c r="GK118" s="65"/>
      <c r="GL118" s="65"/>
      <c r="GM118" s="65"/>
      <c r="GN118" s="65"/>
      <c r="GO118" s="65"/>
      <c r="GP118" s="65"/>
      <c r="GQ118" s="65"/>
      <c r="GR118" s="65"/>
      <c r="GS118" s="65"/>
      <c r="GT118" s="65"/>
      <c r="GU118" s="65"/>
      <c r="GV118" s="65"/>
      <c r="GW118" s="65"/>
      <c r="GX118" s="48"/>
      <c r="GY118" s="48"/>
      <c r="GZ118" s="48"/>
    </row>
    <row r="119" hidden="true" customHeight="true" spans="1:208">
      <c r="A119" s="4">
        <v>209</v>
      </c>
      <c r="B119" s="5" t="s">
        <v>17</v>
      </c>
      <c r="C119" s="4" t="s">
        <v>168</v>
      </c>
      <c r="D119" s="6" t="s">
        <v>172</v>
      </c>
      <c r="E119" s="4" t="s">
        <v>36</v>
      </c>
      <c r="F119" s="4" t="s">
        <v>21</v>
      </c>
      <c r="G119" s="14" t="s">
        <v>30</v>
      </c>
      <c r="H119" s="4">
        <v>30</v>
      </c>
      <c r="I119" s="4" t="s">
        <v>37</v>
      </c>
      <c r="J119" s="14" t="s">
        <v>24</v>
      </c>
      <c r="K119" s="14" t="s">
        <v>28</v>
      </c>
      <c r="L119" s="22" t="s">
        <v>26</v>
      </c>
      <c r="M119" s="27"/>
      <c r="N119" s="27"/>
      <c r="O119" s="27"/>
      <c r="P119" s="4"/>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c r="EN119" s="65"/>
      <c r="EO119" s="65"/>
      <c r="EP119" s="65"/>
      <c r="EQ119" s="65"/>
      <c r="ER119" s="65"/>
      <c r="ES119" s="65"/>
      <c r="ET119" s="65"/>
      <c r="EU119" s="65"/>
      <c r="EV119" s="65"/>
      <c r="EW119" s="65"/>
      <c r="EX119" s="65"/>
      <c r="EY119" s="65"/>
      <c r="EZ119" s="65"/>
      <c r="FA119" s="65"/>
      <c r="FB119" s="65"/>
      <c r="FC119" s="65"/>
      <c r="FD119" s="65"/>
      <c r="FE119" s="65"/>
      <c r="FF119" s="65"/>
      <c r="FG119" s="65"/>
      <c r="FH119" s="65"/>
      <c r="FI119" s="65"/>
      <c r="FJ119" s="65"/>
      <c r="FK119" s="65"/>
      <c r="FL119" s="65"/>
      <c r="FM119" s="65"/>
      <c r="FN119" s="65"/>
      <c r="FO119" s="65"/>
      <c r="FP119" s="65"/>
      <c r="FQ119" s="65"/>
      <c r="FR119" s="65"/>
      <c r="FS119" s="65"/>
      <c r="FT119" s="65"/>
      <c r="FU119" s="65"/>
      <c r="FV119" s="65"/>
      <c r="FW119" s="65"/>
      <c r="FX119" s="65"/>
      <c r="FY119" s="65"/>
      <c r="FZ119" s="65"/>
      <c r="GA119" s="65"/>
      <c r="GB119" s="65"/>
      <c r="GC119" s="65"/>
      <c r="GD119" s="65"/>
      <c r="GE119" s="65"/>
      <c r="GF119" s="65"/>
      <c r="GG119" s="65"/>
      <c r="GH119" s="65"/>
      <c r="GI119" s="65"/>
      <c r="GJ119" s="65"/>
      <c r="GK119" s="65"/>
      <c r="GL119" s="65"/>
      <c r="GM119" s="65"/>
      <c r="GN119" s="65"/>
      <c r="GO119" s="65"/>
      <c r="GP119" s="65"/>
      <c r="GQ119" s="65"/>
      <c r="GR119" s="65"/>
      <c r="GS119" s="65"/>
      <c r="GT119" s="65"/>
      <c r="GU119" s="65"/>
      <c r="GV119" s="65"/>
      <c r="GW119" s="65"/>
      <c r="GX119" s="48"/>
      <c r="GY119" s="48"/>
      <c r="GZ119" s="48"/>
    </row>
    <row r="120" ht="14.25" hidden="true" spans="1:208">
      <c r="A120" s="4">
        <v>210</v>
      </c>
      <c r="B120" s="5" t="s">
        <v>17</v>
      </c>
      <c r="C120" s="4" t="s">
        <v>168</v>
      </c>
      <c r="D120" s="6" t="s">
        <v>173</v>
      </c>
      <c r="E120" s="4" t="s">
        <v>36</v>
      </c>
      <c r="F120" s="4" t="s">
        <v>21</v>
      </c>
      <c r="G120" s="14" t="s">
        <v>30</v>
      </c>
      <c r="H120" s="4">
        <v>45</v>
      </c>
      <c r="I120" s="4" t="s">
        <v>37</v>
      </c>
      <c r="J120" s="14" t="s">
        <v>24</v>
      </c>
      <c r="K120" s="4" t="s">
        <v>28</v>
      </c>
      <c r="L120" s="22" t="s">
        <v>26</v>
      </c>
      <c r="M120" s="27"/>
      <c r="N120" s="27"/>
      <c r="O120" s="27"/>
      <c r="P120" s="4"/>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c r="EN120" s="65"/>
      <c r="EO120" s="65"/>
      <c r="EP120" s="65"/>
      <c r="EQ120" s="65"/>
      <c r="ER120" s="65"/>
      <c r="ES120" s="65"/>
      <c r="ET120" s="65"/>
      <c r="EU120" s="65"/>
      <c r="EV120" s="65"/>
      <c r="EW120" s="65"/>
      <c r="EX120" s="65"/>
      <c r="EY120" s="65"/>
      <c r="EZ120" s="65"/>
      <c r="FA120" s="65"/>
      <c r="FB120" s="65"/>
      <c r="FC120" s="65"/>
      <c r="FD120" s="65"/>
      <c r="FE120" s="65"/>
      <c r="FF120" s="65"/>
      <c r="FG120" s="65"/>
      <c r="FH120" s="65"/>
      <c r="FI120" s="65"/>
      <c r="FJ120" s="65"/>
      <c r="FK120" s="65"/>
      <c r="FL120" s="65"/>
      <c r="FM120" s="65"/>
      <c r="FN120" s="65"/>
      <c r="FO120" s="65"/>
      <c r="FP120" s="65"/>
      <c r="FQ120" s="65"/>
      <c r="FR120" s="65"/>
      <c r="FS120" s="65"/>
      <c r="FT120" s="65"/>
      <c r="FU120" s="65"/>
      <c r="FV120" s="65"/>
      <c r="FW120" s="65"/>
      <c r="FX120" s="65"/>
      <c r="FY120" s="65"/>
      <c r="FZ120" s="65"/>
      <c r="GA120" s="65"/>
      <c r="GB120" s="65"/>
      <c r="GC120" s="65"/>
      <c r="GD120" s="65"/>
      <c r="GE120" s="65"/>
      <c r="GF120" s="65"/>
      <c r="GG120" s="65"/>
      <c r="GH120" s="65"/>
      <c r="GI120" s="65"/>
      <c r="GJ120" s="65"/>
      <c r="GK120" s="65"/>
      <c r="GL120" s="65"/>
      <c r="GM120" s="65"/>
      <c r="GN120" s="65"/>
      <c r="GO120" s="65"/>
      <c r="GP120" s="65"/>
      <c r="GQ120" s="65"/>
      <c r="GR120" s="65"/>
      <c r="GS120" s="65"/>
      <c r="GT120" s="65"/>
      <c r="GU120" s="65"/>
      <c r="GV120" s="65"/>
      <c r="GW120" s="65"/>
      <c r="GX120" s="48"/>
      <c r="GY120" s="48"/>
      <c r="GZ120" s="48"/>
    </row>
    <row r="121" hidden="true" customHeight="true" spans="1:208">
      <c r="A121" s="4">
        <v>211</v>
      </c>
      <c r="B121" s="5" t="s">
        <v>17</v>
      </c>
      <c r="C121" s="4" t="s">
        <v>168</v>
      </c>
      <c r="D121" s="6" t="s">
        <v>174</v>
      </c>
      <c r="E121" s="4" t="s">
        <v>47</v>
      </c>
      <c r="F121" s="4" t="s">
        <v>21</v>
      </c>
      <c r="G121" s="4" t="s">
        <v>30</v>
      </c>
      <c r="H121" s="4">
        <v>60</v>
      </c>
      <c r="I121" s="4" t="s">
        <v>37</v>
      </c>
      <c r="J121" s="14" t="s">
        <v>24</v>
      </c>
      <c r="K121" s="4" t="s">
        <v>28</v>
      </c>
      <c r="L121" s="22" t="s">
        <v>26</v>
      </c>
      <c r="M121" s="27"/>
      <c r="N121" s="27"/>
      <c r="O121" s="27"/>
      <c r="P121" s="4"/>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c r="EN121" s="65"/>
      <c r="EO121" s="65"/>
      <c r="EP121" s="65"/>
      <c r="EQ121" s="65"/>
      <c r="ER121" s="65"/>
      <c r="ES121" s="65"/>
      <c r="ET121" s="65"/>
      <c r="EU121" s="65"/>
      <c r="EV121" s="65"/>
      <c r="EW121" s="65"/>
      <c r="EX121" s="65"/>
      <c r="EY121" s="65"/>
      <c r="EZ121" s="65"/>
      <c r="FA121" s="65"/>
      <c r="FB121" s="65"/>
      <c r="FC121" s="65"/>
      <c r="FD121" s="65"/>
      <c r="FE121" s="65"/>
      <c r="FF121" s="65"/>
      <c r="FG121" s="65"/>
      <c r="FH121" s="65"/>
      <c r="FI121" s="65"/>
      <c r="FJ121" s="65"/>
      <c r="FK121" s="65"/>
      <c r="FL121" s="65"/>
      <c r="FM121" s="65"/>
      <c r="FN121" s="65"/>
      <c r="FO121" s="65"/>
      <c r="FP121" s="65"/>
      <c r="FQ121" s="65"/>
      <c r="FR121" s="65"/>
      <c r="FS121" s="65"/>
      <c r="FT121" s="65"/>
      <c r="FU121" s="65"/>
      <c r="FV121" s="65"/>
      <c r="FW121" s="65"/>
      <c r="FX121" s="65"/>
      <c r="FY121" s="65"/>
      <c r="FZ121" s="65"/>
      <c r="GA121" s="65"/>
      <c r="GB121" s="65"/>
      <c r="GC121" s="65"/>
      <c r="GD121" s="65"/>
      <c r="GE121" s="65"/>
      <c r="GF121" s="65"/>
      <c r="GG121" s="65"/>
      <c r="GH121" s="65"/>
      <c r="GI121" s="65"/>
      <c r="GJ121" s="65"/>
      <c r="GK121" s="65"/>
      <c r="GL121" s="65"/>
      <c r="GM121" s="65"/>
      <c r="GN121" s="65"/>
      <c r="GO121" s="65"/>
      <c r="GP121" s="65"/>
      <c r="GQ121" s="65"/>
      <c r="GR121" s="65"/>
      <c r="GS121" s="65"/>
      <c r="GT121" s="65"/>
      <c r="GU121" s="65"/>
      <c r="GV121" s="65"/>
      <c r="GW121" s="65"/>
      <c r="GX121" s="48"/>
      <c r="GY121" s="48"/>
      <c r="GZ121" s="48"/>
    </row>
    <row r="122" hidden="true" customHeight="true" spans="1:208">
      <c r="A122" s="4">
        <v>212</v>
      </c>
      <c r="B122" s="5" t="s">
        <v>17</v>
      </c>
      <c r="C122" s="4" t="s">
        <v>168</v>
      </c>
      <c r="D122" s="6" t="s">
        <v>175</v>
      </c>
      <c r="E122" s="4" t="s">
        <v>36</v>
      </c>
      <c r="F122" s="4" t="s">
        <v>21</v>
      </c>
      <c r="G122" s="14" t="s">
        <v>30</v>
      </c>
      <c r="H122" s="4">
        <v>60</v>
      </c>
      <c r="I122" s="4" t="s">
        <v>37</v>
      </c>
      <c r="J122" s="14" t="s">
        <v>24</v>
      </c>
      <c r="K122" s="14" t="s">
        <v>28</v>
      </c>
      <c r="L122" s="22" t="s">
        <v>26</v>
      </c>
      <c r="M122" s="27"/>
      <c r="N122" s="27"/>
      <c r="O122" s="27"/>
      <c r="P122" s="4"/>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c r="EN122" s="65"/>
      <c r="EO122" s="65"/>
      <c r="EP122" s="65"/>
      <c r="EQ122" s="65"/>
      <c r="ER122" s="65"/>
      <c r="ES122" s="65"/>
      <c r="ET122" s="65"/>
      <c r="EU122" s="65"/>
      <c r="EV122" s="65"/>
      <c r="EW122" s="65"/>
      <c r="EX122" s="65"/>
      <c r="EY122" s="65"/>
      <c r="EZ122" s="65"/>
      <c r="FA122" s="65"/>
      <c r="FB122" s="65"/>
      <c r="FC122" s="65"/>
      <c r="FD122" s="65"/>
      <c r="FE122" s="65"/>
      <c r="FF122" s="65"/>
      <c r="FG122" s="65"/>
      <c r="FH122" s="65"/>
      <c r="FI122" s="65"/>
      <c r="FJ122" s="65"/>
      <c r="FK122" s="65"/>
      <c r="FL122" s="65"/>
      <c r="FM122" s="65"/>
      <c r="FN122" s="65"/>
      <c r="FO122" s="65"/>
      <c r="FP122" s="65"/>
      <c r="FQ122" s="65"/>
      <c r="FR122" s="65"/>
      <c r="FS122" s="65"/>
      <c r="FT122" s="65"/>
      <c r="FU122" s="65"/>
      <c r="FV122" s="65"/>
      <c r="FW122" s="65"/>
      <c r="FX122" s="65"/>
      <c r="FY122" s="65"/>
      <c r="FZ122" s="65"/>
      <c r="GA122" s="65"/>
      <c r="GB122" s="65"/>
      <c r="GC122" s="65"/>
      <c r="GD122" s="65"/>
      <c r="GE122" s="65"/>
      <c r="GF122" s="65"/>
      <c r="GG122" s="65"/>
      <c r="GH122" s="65"/>
      <c r="GI122" s="65"/>
      <c r="GJ122" s="65"/>
      <c r="GK122" s="65"/>
      <c r="GL122" s="65"/>
      <c r="GM122" s="65"/>
      <c r="GN122" s="65"/>
      <c r="GO122" s="65"/>
      <c r="GP122" s="65"/>
      <c r="GQ122" s="65"/>
      <c r="GR122" s="65"/>
      <c r="GS122" s="65"/>
      <c r="GT122" s="65"/>
      <c r="GU122" s="65"/>
      <c r="GV122" s="65"/>
      <c r="GW122" s="65"/>
      <c r="GX122" s="48"/>
      <c r="GY122" s="48"/>
      <c r="GZ122" s="48"/>
    </row>
    <row r="123" hidden="true" customHeight="true" spans="1:208">
      <c r="A123" s="4">
        <v>213</v>
      </c>
      <c r="B123" s="5" t="s">
        <v>17</v>
      </c>
      <c r="C123" s="4" t="s">
        <v>168</v>
      </c>
      <c r="D123" s="6" t="s">
        <v>176</v>
      </c>
      <c r="E123" s="4" t="s">
        <v>36</v>
      </c>
      <c r="F123" s="4" t="s">
        <v>21</v>
      </c>
      <c r="G123" s="14" t="s">
        <v>30</v>
      </c>
      <c r="H123" s="4">
        <v>45</v>
      </c>
      <c r="I123" s="4" t="s">
        <v>37</v>
      </c>
      <c r="J123" s="14" t="s">
        <v>24</v>
      </c>
      <c r="K123" s="14" t="s">
        <v>28</v>
      </c>
      <c r="L123" s="22" t="s">
        <v>26</v>
      </c>
      <c r="M123" s="27"/>
      <c r="N123" s="27"/>
      <c r="O123" s="27"/>
      <c r="P123" s="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c r="EN123" s="65"/>
      <c r="EO123" s="65"/>
      <c r="EP123" s="65"/>
      <c r="EQ123" s="65"/>
      <c r="ER123" s="65"/>
      <c r="ES123" s="65"/>
      <c r="ET123" s="65"/>
      <c r="EU123" s="65"/>
      <c r="EV123" s="65"/>
      <c r="EW123" s="65"/>
      <c r="EX123" s="65"/>
      <c r="EY123" s="65"/>
      <c r="EZ123" s="65"/>
      <c r="FA123" s="65"/>
      <c r="FB123" s="65"/>
      <c r="FC123" s="65"/>
      <c r="FD123" s="65"/>
      <c r="FE123" s="65"/>
      <c r="FF123" s="65"/>
      <c r="FG123" s="65"/>
      <c r="FH123" s="65"/>
      <c r="FI123" s="65"/>
      <c r="FJ123" s="65"/>
      <c r="FK123" s="65"/>
      <c r="FL123" s="65"/>
      <c r="FM123" s="65"/>
      <c r="FN123" s="65"/>
      <c r="FO123" s="65"/>
      <c r="FP123" s="65"/>
      <c r="FQ123" s="65"/>
      <c r="FR123" s="65"/>
      <c r="FS123" s="65"/>
      <c r="FT123" s="65"/>
      <c r="FU123" s="65"/>
      <c r="FV123" s="65"/>
      <c r="FW123" s="65"/>
      <c r="FX123" s="65"/>
      <c r="FY123" s="65"/>
      <c r="FZ123" s="65"/>
      <c r="GA123" s="65"/>
      <c r="GB123" s="65"/>
      <c r="GC123" s="65"/>
      <c r="GD123" s="65"/>
      <c r="GE123" s="65"/>
      <c r="GF123" s="65"/>
      <c r="GG123" s="65"/>
      <c r="GH123" s="65"/>
      <c r="GI123" s="65"/>
      <c r="GJ123" s="65"/>
      <c r="GK123" s="65"/>
      <c r="GL123" s="65"/>
      <c r="GM123" s="65"/>
      <c r="GN123" s="65"/>
      <c r="GO123" s="65"/>
      <c r="GP123" s="65"/>
      <c r="GQ123" s="65"/>
      <c r="GR123" s="65"/>
      <c r="GS123" s="65"/>
      <c r="GT123" s="65"/>
      <c r="GU123" s="65"/>
      <c r="GV123" s="65"/>
      <c r="GW123" s="65"/>
      <c r="GX123" s="48"/>
      <c r="GY123" s="48"/>
      <c r="GZ123" s="48"/>
    </row>
    <row r="124" s="36" customFormat="true" customHeight="true" spans="1:205">
      <c r="A124" s="50">
        <v>40</v>
      </c>
      <c r="B124" s="50" t="s">
        <v>17</v>
      </c>
      <c r="C124" s="50" t="s">
        <v>168</v>
      </c>
      <c r="D124" s="52" t="s">
        <v>177</v>
      </c>
      <c r="E124" s="50" t="s">
        <v>36</v>
      </c>
      <c r="F124" s="54" t="s">
        <v>68</v>
      </c>
      <c r="G124" s="50" t="s">
        <v>30</v>
      </c>
      <c r="H124" s="50">
        <v>600</v>
      </c>
      <c r="I124" s="50" t="s">
        <v>37</v>
      </c>
      <c r="J124" s="54" t="s">
        <v>24</v>
      </c>
      <c r="K124" s="54" t="s">
        <v>28</v>
      </c>
      <c r="L124" s="58" t="s">
        <v>26</v>
      </c>
      <c r="M124" s="62" t="s">
        <v>49</v>
      </c>
      <c r="N124" s="62">
        <v>1</v>
      </c>
      <c r="O124" s="62"/>
      <c r="P124" s="61" t="s">
        <v>71</v>
      </c>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70"/>
      <c r="GG124" s="70"/>
      <c r="GH124" s="70"/>
      <c r="GI124" s="70"/>
      <c r="GJ124" s="70"/>
      <c r="GK124" s="70"/>
      <c r="GL124" s="70"/>
      <c r="GM124" s="70"/>
      <c r="GN124" s="70"/>
      <c r="GO124" s="70"/>
      <c r="GP124" s="70"/>
      <c r="GQ124" s="70"/>
      <c r="GR124" s="70"/>
      <c r="GS124" s="70"/>
      <c r="GT124" s="70"/>
      <c r="GU124" s="70"/>
      <c r="GV124" s="70"/>
      <c r="GW124" s="70"/>
    </row>
    <row r="125" hidden="true" customHeight="true" spans="1:208">
      <c r="A125" s="4">
        <v>216</v>
      </c>
      <c r="B125" s="4" t="s">
        <v>17</v>
      </c>
      <c r="C125" s="4" t="s">
        <v>168</v>
      </c>
      <c r="D125" s="6" t="s">
        <v>178</v>
      </c>
      <c r="E125" s="4" t="s">
        <v>36</v>
      </c>
      <c r="F125" s="4" t="s">
        <v>21</v>
      </c>
      <c r="G125" s="14" t="s">
        <v>30</v>
      </c>
      <c r="H125" s="4">
        <v>45</v>
      </c>
      <c r="I125" s="4" t="s">
        <v>37</v>
      </c>
      <c r="J125" s="14" t="s">
        <v>24</v>
      </c>
      <c r="K125" s="14" t="s">
        <v>28</v>
      </c>
      <c r="L125" s="22" t="s">
        <v>26</v>
      </c>
      <c r="M125" s="27"/>
      <c r="N125" s="27"/>
      <c r="O125" s="27"/>
      <c r="P125" s="63"/>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5"/>
      <c r="CR125" s="65"/>
      <c r="CS125" s="65"/>
      <c r="CT125" s="65"/>
      <c r="CU125" s="65"/>
      <c r="CV125" s="65"/>
      <c r="CW125" s="65"/>
      <c r="CX125" s="65"/>
      <c r="CY125" s="65"/>
      <c r="CZ125" s="65"/>
      <c r="DA125" s="65"/>
      <c r="DB125" s="65"/>
      <c r="DC125" s="65"/>
      <c r="DD125" s="65"/>
      <c r="DE125" s="65"/>
      <c r="DF125" s="65"/>
      <c r="DG125" s="65"/>
      <c r="DH125" s="65"/>
      <c r="DI125" s="65"/>
      <c r="DJ125" s="65"/>
      <c r="DK125" s="65"/>
      <c r="DL125" s="65"/>
      <c r="DM125" s="65"/>
      <c r="DN125" s="65"/>
      <c r="DO125" s="65"/>
      <c r="DP125" s="65"/>
      <c r="DQ125" s="65"/>
      <c r="DR125" s="65"/>
      <c r="DS125" s="65"/>
      <c r="DT125" s="65"/>
      <c r="DU125" s="65"/>
      <c r="DV125" s="65"/>
      <c r="DW125" s="65"/>
      <c r="DX125" s="65"/>
      <c r="DY125" s="65"/>
      <c r="DZ125" s="65"/>
      <c r="EA125" s="65"/>
      <c r="EB125" s="65"/>
      <c r="EC125" s="65"/>
      <c r="ED125" s="65"/>
      <c r="EE125" s="65"/>
      <c r="EF125" s="65"/>
      <c r="EG125" s="65"/>
      <c r="EH125" s="65"/>
      <c r="EI125" s="65"/>
      <c r="EJ125" s="65"/>
      <c r="EK125" s="65"/>
      <c r="EL125" s="65"/>
      <c r="EM125" s="65"/>
      <c r="EN125" s="65"/>
      <c r="EO125" s="65"/>
      <c r="EP125" s="65"/>
      <c r="EQ125" s="65"/>
      <c r="ER125" s="65"/>
      <c r="ES125" s="65"/>
      <c r="ET125" s="65"/>
      <c r="EU125" s="65"/>
      <c r="EV125" s="65"/>
      <c r="EW125" s="65"/>
      <c r="EX125" s="65"/>
      <c r="EY125" s="65"/>
      <c r="EZ125" s="65"/>
      <c r="FA125" s="65"/>
      <c r="FB125" s="65"/>
      <c r="FC125" s="65"/>
      <c r="FD125" s="65"/>
      <c r="FE125" s="65"/>
      <c r="FF125" s="65"/>
      <c r="FG125" s="65"/>
      <c r="FH125" s="65"/>
      <c r="FI125" s="65"/>
      <c r="FJ125" s="65"/>
      <c r="FK125" s="65"/>
      <c r="FL125" s="65"/>
      <c r="FM125" s="65"/>
      <c r="FN125" s="65"/>
      <c r="FO125" s="65"/>
      <c r="FP125" s="65"/>
      <c r="FQ125" s="65"/>
      <c r="FR125" s="65"/>
      <c r="FS125" s="65"/>
      <c r="FT125" s="65"/>
      <c r="FU125" s="65"/>
      <c r="FV125" s="65"/>
      <c r="FW125" s="65"/>
      <c r="FX125" s="65"/>
      <c r="FY125" s="65"/>
      <c r="FZ125" s="65"/>
      <c r="GA125" s="65"/>
      <c r="GB125" s="65"/>
      <c r="GC125" s="65"/>
      <c r="GD125" s="65"/>
      <c r="GE125" s="65"/>
      <c r="GF125" s="65"/>
      <c r="GG125" s="65"/>
      <c r="GH125" s="65"/>
      <c r="GI125" s="65"/>
      <c r="GJ125" s="65"/>
      <c r="GK125" s="65"/>
      <c r="GL125" s="65"/>
      <c r="GM125" s="65"/>
      <c r="GN125" s="65"/>
      <c r="GO125" s="65"/>
      <c r="GP125" s="65"/>
      <c r="GQ125" s="65"/>
      <c r="GR125" s="65"/>
      <c r="GS125" s="65"/>
      <c r="GT125" s="65"/>
      <c r="GU125" s="65"/>
      <c r="GV125" s="65"/>
      <c r="GW125" s="65"/>
      <c r="GX125" s="48"/>
      <c r="GY125" s="48"/>
      <c r="GZ125" s="48"/>
    </row>
    <row r="126" hidden="true" customHeight="true" spans="1:208">
      <c r="A126" s="4">
        <v>217</v>
      </c>
      <c r="B126" s="5" t="s">
        <v>17</v>
      </c>
      <c r="C126" s="4" t="s">
        <v>168</v>
      </c>
      <c r="D126" s="6" t="s">
        <v>179</v>
      </c>
      <c r="E126" s="50" t="s">
        <v>34</v>
      </c>
      <c r="F126" s="14" t="s">
        <v>78</v>
      </c>
      <c r="G126" s="4" t="s">
        <v>123</v>
      </c>
      <c r="H126" s="50">
        <v>60</v>
      </c>
      <c r="I126" s="4" t="s">
        <v>23</v>
      </c>
      <c r="J126" s="14" t="s">
        <v>24</v>
      </c>
      <c r="K126" s="14" t="s">
        <v>25</v>
      </c>
      <c r="L126" s="22" t="s">
        <v>26</v>
      </c>
      <c r="M126" s="27"/>
      <c r="N126" s="27"/>
      <c r="O126" s="27"/>
      <c r="P126" s="4"/>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5"/>
      <c r="CR126" s="65"/>
      <c r="CS126" s="65"/>
      <c r="CT126" s="65"/>
      <c r="CU126" s="65"/>
      <c r="CV126" s="65"/>
      <c r="CW126" s="65"/>
      <c r="CX126" s="65"/>
      <c r="CY126" s="65"/>
      <c r="CZ126" s="65"/>
      <c r="DA126" s="65"/>
      <c r="DB126" s="65"/>
      <c r="DC126" s="65"/>
      <c r="DD126" s="65"/>
      <c r="DE126" s="65"/>
      <c r="DF126" s="65"/>
      <c r="DG126" s="65"/>
      <c r="DH126" s="65"/>
      <c r="DI126" s="65"/>
      <c r="DJ126" s="65"/>
      <c r="DK126" s="65"/>
      <c r="DL126" s="65"/>
      <c r="DM126" s="65"/>
      <c r="DN126" s="65"/>
      <c r="DO126" s="65"/>
      <c r="DP126" s="65"/>
      <c r="DQ126" s="65"/>
      <c r="DR126" s="65"/>
      <c r="DS126" s="65"/>
      <c r="DT126" s="65"/>
      <c r="DU126" s="65"/>
      <c r="DV126" s="65"/>
      <c r="DW126" s="65"/>
      <c r="DX126" s="65"/>
      <c r="DY126" s="65"/>
      <c r="DZ126" s="65"/>
      <c r="EA126" s="65"/>
      <c r="EB126" s="65"/>
      <c r="EC126" s="65"/>
      <c r="ED126" s="65"/>
      <c r="EE126" s="65"/>
      <c r="EF126" s="65"/>
      <c r="EG126" s="65"/>
      <c r="EH126" s="65"/>
      <c r="EI126" s="65"/>
      <c r="EJ126" s="65"/>
      <c r="EK126" s="65"/>
      <c r="EL126" s="65"/>
      <c r="EM126" s="65"/>
      <c r="EN126" s="65"/>
      <c r="EO126" s="65"/>
      <c r="EP126" s="65"/>
      <c r="EQ126" s="65"/>
      <c r="ER126" s="65"/>
      <c r="ES126" s="65"/>
      <c r="ET126" s="65"/>
      <c r="EU126" s="65"/>
      <c r="EV126" s="65"/>
      <c r="EW126" s="65"/>
      <c r="EX126" s="65"/>
      <c r="EY126" s="65"/>
      <c r="EZ126" s="65"/>
      <c r="FA126" s="65"/>
      <c r="FB126" s="65"/>
      <c r="FC126" s="65"/>
      <c r="FD126" s="65"/>
      <c r="FE126" s="65"/>
      <c r="FF126" s="65"/>
      <c r="FG126" s="65"/>
      <c r="FH126" s="65"/>
      <c r="FI126" s="65"/>
      <c r="FJ126" s="65"/>
      <c r="FK126" s="65"/>
      <c r="FL126" s="65"/>
      <c r="FM126" s="65"/>
      <c r="FN126" s="65"/>
      <c r="FO126" s="65"/>
      <c r="FP126" s="65"/>
      <c r="FQ126" s="65"/>
      <c r="FR126" s="65"/>
      <c r="FS126" s="65"/>
      <c r="FT126" s="65"/>
      <c r="FU126" s="65"/>
      <c r="FV126" s="65"/>
      <c r="FW126" s="65"/>
      <c r="FX126" s="65"/>
      <c r="FY126" s="65"/>
      <c r="FZ126" s="65"/>
      <c r="GA126" s="65"/>
      <c r="GB126" s="65"/>
      <c r="GC126" s="65"/>
      <c r="GD126" s="65"/>
      <c r="GE126" s="65"/>
      <c r="GF126" s="65"/>
      <c r="GG126" s="65"/>
      <c r="GH126" s="65"/>
      <c r="GI126" s="65"/>
      <c r="GJ126" s="65"/>
      <c r="GK126" s="65"/>
      <c r="GL126" s="65"/>
      <c r="GM126" s="65"/>
      <c r="GN126" s="65"/>
      <c r="GO126" s="65"/>
      <c r="GP126" s="65"/>
      <c r="GQ126" s="65"/>
      <c r="GR126" s="65"/>
      <c r="GS126" s="65"/>
      <c r="GT126" s="65"/>
      <c r="GU126" s="65"/>
      <c r="GV126" s="65"/>
      <c r="GW126" s="65"/>
      <c r="GX126" s="48"/>
      <c r="GY126" s="48"/>
      <c r="GZ126" s="48"/>
    </row>
    <row r="127" hidden="true" customHeight="true" spans="1:208">
      <c r="A127" s="4">
        <v>218</v>
      </c>
      <c r="B127" s="5" t="s">
        <v>17</v>
      </c>
      <c r="C127" s="4" t="s">
        <v>168</v>
      </c>
      <c r="D127" s="6" t="s">
        <v>180</v>
      </c>
      <c r="E127" s="4" t="s">
        <v>47</v>
      </c>
      <c r="F127" s="4" t="s">
        <v>21</v>
      </c>
      <c r="G127" s="14" t="s">
        <v>30</v>
      </c>
      <c r="H127" s="4">
        <v>60</v>
      </c>
      <c r="I127" s="4" t="s">
        <v>37</v>
      </c>
      <c r="J127" s="14" t="s">
        <v>24</v>
      </c>
      <c r="K127" s="4" t="s">
        <v>28</v>
      </c>
      <c r="L127" s="22" t="s">
        <v>26</v>
      </c>
      <c r="M127" s="27"/>
      <c r="N127" s="27"/>
      <c r="O127" s="27"/>
      <c r="P127" s="4"/>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65"/>
      <c r="CD127" s="65"/>
      <c r="CE127" s="65"/>
      <c r="CF127" s="65"/>
      <c r="CG127" s="65"/>
      <c r="CH127" s="65"/>
      <c r="CI127" s="65"/>
      <c r="CJ127" s="65"/>
      <c r="CK127" s="65"/>
      <c r="CL127" s="65"/>
      <c r="CM127" s="65"/>
      <c r="CN127" s="65"/>
      <c r="CO127" s="65"/>
      <c r="CP127" s="65"/>
      <c r="CQ127" s="65"/>
      <c r="CR127" s="65"/>
      <c r="CS127" s="65"/>
      <c r="CT127" s="65"/>
      <c r="CU127" s="65"/>
      <c r="CV127" s="65"/>
      <c r="CW127" s="65"/>
      <c r="CX127" s="65"/>
      <c r="CY127" s="65"/>
      <c r="CZ127" s="65"/>
      <c r="DA127" s="65"/>
      <c r="DB127" s="65"/>
      <c r="DC127" s="65"/>
      <c r="DD127" s="65"/>
      <c r="DE127" s="65"/>
      <c r="DF127" s="65"/>
      <c r="DG127" s="65"/>
      <c r="DH127" s="65"/>
      <c r="DI127" s="65"/>
      <c r="DJ127" s="65"/>
      <c r="DK127" s="65"/>
      <c r="DL127" s="65"/>
      <c r="DM127" s="65"/>
      <c r="DN127" s="65"/>
      <c r="DO127" s="65"/>
      <c r="DP127" s="65"/>
      <c r="DQ127" s="65"/>
      <c r="DR127" s="65"/>
      <c r="DS127" s="65"/>
      <c r="DT127" s="65"/>
      <c r="DU127" s="65"/>
      <c r="DV127" s="65"/>
      <c r="DW127" s="65"/>
      <c r="DX127" s="65"/>
      <c r="DY127" s="65"/>
      <c r="DZ127" s="65"/>
      <c r="EA127" s="65"/>
      <c r="EB127" s="65"/>
      <c r="EC127" s="65"/>
      <c r="ED127" s="65"/>
      <c r="EE127" s="65"/>
      <c r="EF127" s="65"/>
      <c r="EG127" s="65"/>
      <c r="EH127" s="65"/>
      <c r="EI127" s="65"/>
      <c r="EJ127" s="65"/>
      <c r="EK127" s="65"/>
      <c r="EL127" s="65"/>
      <c r="EM127" s="65"/>
      <c r="EN127" s="65"/>
      <c r="EO127" s="65"/>
      <c r="EP127" s="65"/>
      <c r="EQ127" s="65"/>
      <c r="ER127" s="65"/>
      <c r="ES127" s="65"/>
      <c r="ET127" s="65"/>
      <c r="EU127" s="65"/>
      <c r="EV127" s="65"/>
      <c r="EW127" s="65"/>
      <c r="EX127" s="65"/>
      <c r="EY127" s="65"/>
      <c r="EZ127" s="65"/>
      <c r="FA127" s="65"/>
      <c r="FB127" s="65"/>
      <c r="FC127" s="65"/>
      <c r="FD127" s="65"/>
      <c r="FE127" s="65"/>
      <c r="FF127" s="65"/>
      <c r="FG127" s="65"/>
      <c r="FH127" s="65"/>
      <c r="FI127" s="65"/>
      <c r="FJ127" s="65"/>
      <c r="FK127" s="65"/>
      <c r="FL127" s="65"/>
      <c r="FM127" s="65"/>
      <c r="FN127" s="65"/>
      <c r="FO127" s="65"/>
      <c r="FP127" s="65"/>
      <c r="FQ127" s="65"/>
      <c r="FR127" s="65"/>
      <c r="FS127" s="65"/>
      <c r="FT127" s="65"/>
      <c r="FU127" s="65"/>
      <c r="FV127" s="65"/>
      <c r="FW127" s="65"/>
      <c r="FX127" s="65"/>
      <c r="FY127" s="65"/>
      <c r="FZ127" s="65"/>
      <c r="GA127" s="65"/>
      <c r="GB127" s="65"/>
      <c r="GC127" s="65"/>
      <c r="GD127" s="65"/>
      <c r="GE127" s="65"/>
      <c r="GF127" s="65"/>
      <c r="GG127" s="65"/>
      <c r="GH127" s="65"/>
      <c r="GI127" s="65"/>
      <c r="GJ127" s="65"/>
      <c r="GK127" s="65"/>
      <c r="GL127" s="65"/>
      <c r="GM127" s="65"/>
      <c r="GN127" s="65"/>
      <c r="GO127" s="65"/>
      <c r="GP127" s="65"/>
      <c r="GQ127" s="65"/>
      <c r="GR127" s="65"/>
      <c r="GS127" s="65"/>
      <c r="GT127" s="65"/>
      <c r="GU127" s="65"/>
      <c r="GV127" s="65"/>
      <c r="GW127" s="65"/>
      <c r="GX127" s="48"/>
      <c r="GY127" s="48"/>
      <c r="GZ127" s="48"/>
    </row>
    <row r="128" hidden="true" customHeight="true" spans="1:208">
      <c r="A128" s="4">
        <v>219</v>
      </c>
      <c r="B128" s="5" t="s">
        <v>17</v>
      </c>
      <c r="C128" s="4" t="s">
        <v>168</v>
      </c>
      <c r="D128" s="52" t="s">
        <v>181</v>
      </c>
      <c r="E128" s="4" t="s">
        <v>36</v>
      </c>
      <c r="F128" s="4" t="s">
        <v>21</v>
      </c>
      <c r="G128" s="14" t="s">
        <v>30</v>
      </c>
      <c r="H128" s="4">
        <v>60</v>
      </c>
      <c r="I128" s="4" t="s">
        <v>37</v>
      </c>
      <c r="J128" s="14" t="s">
        <v>24</v>
      </c>
      <c r="K128" s="14" t="s">
        <v>28</v>
      </c>
      <c r="L128" s="22" t="s">
        <v>26</v>
      </c>
      <c r="M128" s="27"/>
      <c r="N128" s="27"/>
      <c r="O128" s="27"/>
      <c r="P128" s="4"/>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5"/>
      <c r="CR128" s="65"/>
      <c r="CS128" s="65"/>
      <c r="CT128" s="65"/>
      <c r="CU128" s="65"/>
      <c r="CV128" s="65"/>
      <c r="CW128" s="65"/>
      <c r="CX128" s="65"/>
      <c r="CY128" s="65"/>
      <c r="CZ128" s="65"/>
      <c r="DA128" s="65"/>
      <c r="DB128" s="65"/>
      <c r="DC128" s="65"/>
      <c r="DD128" s="65"/>
      <c r="DE128" s="65"/>
      <c r="DF128" s="65"/>
      <c r="DG128" s="65"/>
      <c r="DH128" s="65"/>
      <c r="DI128" s="65"/>
      <c r="DJ128" s="65"/>
      <c r="DK128" s="65"/>
      <c r="DL128" s="65"/>
      <c r="DM128" s="65"/>
      <c r="DN128" s="65"/>
      <c r="DO128" s="65"/>
      <c r="DP128" s="65"/>
      <c r="DQ128" s="65"/>
      <c r="DR128" s="65"/>
      <c r="DS128" s="65"/>
      <c r="DT128" s="65"/>
      <c r="DU128" s="65"/>
      <c r="DV128" s="65"/>
      <c r="DW128" s="65"/>
      <c r="DX128" s="65"/>
      <c r="DY128" s="65"/>
      <c r="DZ128" s="65"/>
      <c r="EA128" s="65"/>
      <c r="EB128" s="65"/>
      <c r="EC128" s="65"/>
      <c r="ED128" s="65"/>
      <c r="EE128" s="65"/>
      <c r="EF128" s="65"/>
      <c r="EG128" s="65"/>
      <c r="EH128" s="65"/>
      <c r="EI128" s="65"/>
      <c r="EJ128" s="65"/>
      <c r="EK128" s="65"/>
      <c r="EL128" s="65"/>
      <c r="EM128" s="65"/>
      <c r="EN128" s="65"/>
      <c r="EO128" s="65"/>
      <c r="EP128" s="65"/>
      <c r="EQ128" s="65"/>
      <c r="ER128" s="65"/>
      <c r="ES128" s="65"/>
      <c r="ET128" s="65"/>
      <c r="EU128" s="65"/>
      <c r="EV128" s="65"/>
      <c r="EW128" s="65"/>
      <c r="EX128" s="65"/>
      <c r="EY128" s="65"/>
      <c r="EZ128" s="65"/>
      <c r="FA128" s="65"/>
      <c r="FB128" s="65"/>
      <c r="FC128" s="65"/>
      <c r="FD128" s="65"/>
      <c r="FE128" s="65"/>
      <c r="FF128" s="65"/>
      <c r="FG128" s="65"/>
      <c r="FH128" s="65"/>
      <c r="FI128" s="65"/>
      <c r="FJ128" s="65"/>
      <c r="FK128" s="65"/>
      <c r="FL128" s="65"/>
      <c r="FM128" s="65"/>
      <c r="FN128" s="65"/>
      <c r="FO128" s="65"/>
      <c r="FP128" s="65"/>
      <c r="FQ128" s="65"/>
      <c r="FR128" s="65"/>
      <c r="FS128" s="65"/>
      <c r="FT128" s="65"/>
      <c r="FU128" s="65"/>
      <c r="FV128" s="65"/>
      <c r="FW128" s="65"/>
      <c r="FX128" s="65"/>
      <c r="FY128" s="65"/>
      <c r="FZ128" s="65"/>
      <c r="GA128" s="65"/>
      <c r="GB128" s="65"/>
      <c r="GC128" s="65"/>
      <c r="GD128" s="65"/>
      <c r="GE128" s="65"/>
      <c r="GF128" s="65"/>
      <c r="GG128" s="65"/>
      <c r="GH128" s="65"/>
      <c r="GI128" s="65"/>
      <c r="GJ128" s="65"/>
      <c r="GK128" s="65"/>
      <c r="GL128" s="65"/>
      <c r="GM128" s="65"/>
      <c r="GN128" s="65"/>
      <c r="GO128" s="65"/>
      <c r="GP128" s="65"/>
      <c r="GQ128" s="65"/>
      <c r="GR128" s="65"/>
      <c r="GS128" s="65"/>
      <c r="GT128" s="65"/>
      <c r="GU128" s="65"/>
      <c r="GV128" s="65"/>
      <c r="GW128" s="65"/>
      <c r="GX128" s="48"/>
      <c r="GY128" s="48"/>
      <c r="GZ128" s="48"/>
    </row>
    <row r="129" hidden="true" customHeight="true" spans="1:208">
      <c r="A129" s="4">
        <v>220</v>
      </c>
      <c r="B129" s="5" t="s">
        <v>17</v>
      </c>
      <c r="C129" s="4" t="s">
        <v>168</v>
      </c>
      <c r="D129" s="6" t="s">
        <v>182</v>
      </c>
      <c r="E129" s="4" t="s">
        <v>36</v>
      </c>
      <c r="F129" s="4" t="s">
        <v>21</v>
      </c>
      <c r="G129" s="4" t="s">
        <v>30</v>
      </c>
      <c r="H129" s="4">
        <v>30</v>
      </c>
      <c r="I129" s="4" t="s">
        <v>37</v>
      </c>
      <c r="J129" s="14" t="s">
        <v>24</v>
      </c>
      <c r="K129" s="14" t="s">
        <v>28</v>
      </c>
      <c r="L129" s="22" t="s">
        <v>26</v>
      </c>
      <c r="M129" s="27"/>
      <c r="N129" s="27"/>
      <c r="O129" s="27"/>
      <c r="P129" s="4"/>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5"/>
      <c r="CR129" s="65"/>
      <c r="CS129" s="65"/>
      <c r="CT129" s="65"/>
      <c r="CU129" s="65"/>
      <c r="CV129" s="65"/>
      <c r="CW129" s="65"/>
      <c r="CX129" s="65"/>
      <c r="CY129" s="65"/>
      <c r="CZ129" s="65"/>
      <c r="DA129" s="65"/>
      <c r="DB129" s="65"/>
      <c r="DC129" s="65"/>
      <c r="DD129" s="65"/>
      <c r="DE129" s="65"/>
      <c r="DF129" s="65"/>
      <c r="DG129" s="65"/>
      <c r="DH129" s="65"/>
      <c r="DI129" s="65"/>
      <c r="DJ129" s="65"/>
      <c r="DK129" s="65"/>
      <c r="DL129" s="65"/>
      <c r="DM129" s="65"/>
      <c r="DN129" s="65"/>
      <c r="DO129" s="65"/>
      <c r="DP129" s="65"/>
      <c r="DQ129" s="65"/>
      <c r="DR129" s="65"/>
      <c r="DS129" s="65"/>
      <c r="DT129" s="65"/>
      <c r="DU129" s="65"/>
      <c r="DV129" s="65"/>
      <c r="DW129" s="65"/>
      <c r="DX129" s="65"/>
      <c r="DY129" s="65"/>
      <c r="DZ129" s="65"/>
      <c r="EA129" s="65"/>
      <c r="EB129" s="65"/>
      <c r="EC129" s="65"/>
      <c r="ED129" s="65"/>
      <c r="EE129" s="65"/>
      <c r="EF129" s="65"/>
      <c r="EG129" s="65"/>
      <c r="EH129" s="65"/>
      <c r="EI129" s="65"/>
      <c r="EJ129" s="65"/>
      <c r="EK129" s="65"/>
      <c r="EL129" s="65"/>
      <c r="EM129" s="65"/>
      <c r="EN129" s="65"/>
      <c r="EO129" s="65"/>
      <c r="EP129" s="65"/>
      <c r="EQ129" s="65"/>
      <c r="ER129" s="65"/>
      <c r="ES129" s="65"/>
      <c r="ET129" s="65"/>
      <c r="EU129" s="65"/>
      <c r="EV129" s="65"/>
      <c r="EW129" s="65"/>
      <c r="EX129" s="65"/>
      <c r="EY129" s="65"/>
      <c r="EZ129" s="65"/>
      <c r="FA129" s="65"/>
      <c r="FB129" s="65"/>
      <c r="FC129" s="65"/>
      <c r="FD129" s="65"/>
      <c r="FE129" s="65"/>
      <c r="FF129" s="65"/>
      <c r="FG129" s="65"/>
      <c r="FH129" s="65"/>
      <c r="FI129" s="65"/>
      <c r="FJ129" s="65"/>
      <c r="FK129" s="65"/>
      <c r="FL129" s="65"/>
      <c r="FM129" s="65"/>
      <c r="FN129" s="65"/>
      <c r="FO129" s="65"/>
      <c r="FP129" s="65"/>
      <c r="FQ129" s="65"/>
      <c r="FR129" s="65"/>
      <c r="FS129" s="65"/>
      <c r="FT129" s="65"/>
      <c r="FU129" s="65"/>
      <c r="FV129" s="65"/>
      <c r="FW129" s="65"/>
      <c r="FX129" s="65"/>
      <c r="FY129" s="65"/>
      <c r="FZ129" s="65"/>
      <c r="GA129" s="65"/>
      <c r="GB129" s="65"/>
      <c r="GC129" s="65"/>
      <c r="GD129" s="65"/>
      <c r="GE129" s="65"/>
      <c r="GF129" s="65"/>
      <c r="GG129" s="65"/>
      <c r="GH129" s="65"/>
      <c r="GI129" s="65"/>
      <c r="GJ129" s="65"/>
      <c r="GK129" s="65"/>
      <c r="GL129" s="65"/>
      <c r="GM129" s="65"/>
      <c r="GN129" s="65"/>
      <c r="GO129" s="65"/>
      <c r="GP129" s="65"/>
      <c r="GQ129" s="65"/>
      <c r="GR129" s="65"/>
      <c r="GS129" s="65"/>
      <c r="GT129" s="65"/>
      <c r="GU129" s="65"/>
      <c r="GV129" s="65"/>
      <c r="GW129" s="65"/>
      <c r="GX129" s="48"/>
      <c r="GY129" s="48"/>
      <c r="GZ129" s="48"/>
    </row>
    <row r="130" hidden="true" customHeight="true" spans="1:208">
      <c r="A130" s="4">
        <v>221</v>
      </c>
      <c r="B130" s="5" t="s">
        <v>17</v>
      </c>
      <c r="C130" s="4" t="s">
        <v>168</v>
      </c>
      <c r="D130" s="6" t="s">
        <v>183</v>
      </c>
      <c r="E130" s="50" t="s">
        <v>34</v>
      </c>
      <c r="F130" s="4" t="s">
        <v>21</v>
      </c>
      <c r="G130" s="14" t="s">
        <v>22</v>
      </c>
      <c r="H130" s="4">
        <v>60</v>
      </c>
      <c r="I130" s="4" t="s">
        <v>23</v>
      </c>
      <c r="J130" s="14" t="s">
        <v>24</v>
      </c>
      <c r="K130" s="14" t="s">
        <v>25</v>
      </c>
      <c r="L130" s="22" t="s">
        <v>26</v>
      </c>
      <c r="M130" s="27"/>
      <c r="N130" s="27"/>
      <c r="O130" s="27"/>
      <c r="P130" s="4"/>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5"/>
      <c r="CR130" s="65"/>
      <c r="CS130" s="65"/>
      <c r="CT130" s="65"/>
      <c r="CU130" s="65"/>
      <c r="CV130" s="65"/>
      <c r="CW130" s="65"/>
      <c r="CX130" s="65"/>
      <c r="CY130" s="65"/>
      <c r="CZ130" s="65"/>
      <c r="DA130" s="65"/>
      <c r="DB130" s="65"/>
      <c r="DC130" s="65"/>
      <c r="DD130" s="65"/>
      <c r="DE130" s="65"/>
      <c r="DF130" s="65"/>
      <c r="DG130" s="65"/>
      <c r="DH130" s="65"/>
      <c r="DI130" s="65"/>
      <c r="DJ130" s="65"/>
      <c r="DK130" s="65"/>
      <c r="DL130" s="65"/>
      <c r="DM130" s="65"/>
      <c r="DN130" s="65"/>
      <c r="DO130" s="65"/>
      <c r="DP130" s="65"/>
      <c r="DQ130" s="65"/>
      <c r="DR130" s="65"/>
      <c r="DS130" s="65"/>
      <c r="DT130" s="65"/>
      <c r="DU130" s="65"/>
      <c r="DV130" s="65"/>
      <c r="DW130" s="65"/>
      <c r="DX130" s="65"/>
      <c r="DY130" s="65"/>
      <c r="DZ130" s="65"/>
      <c r="EA130" s="65"/>
      <c r="EB130" s="65"/>
      <c r="EC130" s="65"/>
      <c r="ED130" s="65"/>
      <c r="EE130" s="65"/>
      <c r="EF130" s="65"/>
      <c r="EG130" s="65"/>
      <c r="EH130" s="65"/>
      <c r="EI130" s="65"/>
      <c r="EJ130" s="65"/>
      <c r="EK130" s="65"/>
      <c r="EL130" s="65"/>
      <c r="EM130" s="65"/>
      <c r="EN130" s="65"/>
      <c r="EO130" s="65"/>
      <c r="EP130" s="65"/>
      <c r="EQ130" s="65"/>
      <c r="ER130" s="65"/>
      <c r="ES130" s="65"/>
      <c r="ET130" s="65"/>
      <c r="EU130" s="65"/>
      <c r="EV130" s="65"/>
      <c r="EW130" s="65"/>
      <c r="EX130" s="65"/>
      <c r="EY130" s="65"/>
      <c r="EZ130" s="65"/>
      <c r="FA130" s="65"/>
      <c r="FB130" s="65"/>
      <c r="FC130" s="65"/>
      <c r="FD130" s="65"/>
      <c r="FE130" s="65"/>
      <c r="FF130" s="65"/>
      <c r="FG130" s="65"/>
      <c r="FH130" s="65"/>
      <c r="FI130" s="65"/>
      <c r="FJ130" s="65"/>
      <c r="FK130" s="65"/>
      <c r="FL130" s="65"/>
      <c r="FM130" s="65"/>
      <c r="FN130" s="65"/>
      <c r="FO130" s="65"/>
      <c r="FP130" s="65"/>
      <c r="FQ130" s="65"/>
      <c r="FR130" s="65"/>
      <c r="FS130" s="65"/>
      <c r="FT130" s="65"/>
      <c r="FU130" s="65"/>
      <c r="FV130" s="65"/>
      <c r="FW130" s="65"/>
      <c r="FX130" s="65"/>
      <c r="FY130" s="65"/>
      <c r="FZ130" s="65"/>
      <c r="GA130" s="65"/>
      <c r="GB130" s="65"/>
      <c r="GC130" s="65"/>
      <c r="GD130" s="65"/>
      <c r="GE130" s="65"/>
      <c r="GF130" s="65"/>
      <c r="GG130" s="65"/>
      <c r="GH130" s="65"/>
      <c r="GI130" s="65"/>
      <c r="GJ130" s="65"/>
      <c r="GK130" s="65"/>
      <c r="GL130" s="65"/>
      <c r="GM130" s="65"/>
      <c r="GN130" s="65"/>
      <c r="GO130" s="65"/>
      <c r="GP130" s="65"/>
      <c r="GQ130" s="65"/>
      <c r="GR130" s="65"/>
      <c r="GS130" s="65"/>
      <c r="GT130" s="65"/>
      <c r="GU130" s="65"/>
      <c r="GV130" s="65"/>
      <c r="GW130" s="65"/>
      <c r="GX130" s="48"/>
      <c r="GY130" s="48"/>
      <c r="GZ130" s="48"/>
    </row>
    <row r="131" hidden="true" customHeight="true" spans="1:208">
      <c r="A131" s="4">
        <v>222</v>
      </c>
      <c r="B131" s="5" t="s">
        <v>17</v>
      </c>
      <c r="C131" s="4" t="s">
        <v>168</v>
      </c>
      <c r="D131" s="6" t="s">
        <v>184</v>
      </c>
      <c r="E131" s="50" t="s">
        <v>43</v>
      </c>
      <c r="F131" s="4" t="s">
        <v>21</v>
      </c>
      <c r="G131" s="4" t="s">
        <v>30</v>
      </c>
      <c r="H131" s="4">
        <v>30</v>
      </c>
      <c r="I131" s="4" t="s">
        <v>37</v>
      </c>
      <c r="J131" s="14" t="s">
        <v>24</v>
      </c>
      <c r="K131" s="4" t="s">
        <v>28</v>
      </c>
      <c r="L131" s="22" t="s">
        <v>26</v>
      </c>
      <c r="M131" s="27"/>
      <c r="N131" s="27"/>
      <c r="O131" s="27"/>
      <c r="P131" s="4"/>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5"/>
      <c r="DV131" s="65"/>
      <c r="DW131" s="65"/>
      <c r="DX131" s="65"/>
      <c r="DY131" s="65"/>
      <c r="DZ131" s="65"/>
      <c r="EA131" s="65"/>
      <c r="EB131" s="65"/>
      <c r="EC131" s="65"/>
      <c r="ED131" s="65"/>
      <c r="EE131" s="65"/>
      <c r="EF131" s="65"/>
      <c r="EG131" s="65"/>
      <c r="EH131" s="65"/>
      <c r="EI131" s="65"/>
      <c r="EJ131" s="65"/>
      <c r="EK131" s="65"/>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c r="FL131" s="65"/>
      <c r="FM131" s="65"/>
      <c r="FN131" s="65"/>
      <c r="FO131" s="65"/>
      <c r="FP131" s="65"/>
      <c r="FQ131" s="65"/>
      <c r="FR131" s="65"/>
      <c r="FS131" s="65"/>
      <c r="FT131" s="65"/>
      <c r="FU131" s="65"/>
      <c r="FV131" s="65"/>
      <c r="FW131" s="65"/>
      <c r="FX131" s="65"/>
      <c r="FY131" s="65"/>
      <c r="FZ131" s="65"/>
      <c r="GA131" s="65"/>
      <c r="GB131" s="65"/>
      <c r="GC131" s="65"/>
      <c r="GD131" s="65"/>
      <c r="GE131" s="65"/>
      <c r="GF131" s="65"/>
      <c r="GG131" s="65"/>
      <c r="GH131" s="65"/>
      <c r="GI131" s="65"/>
      <c r="GJ131" s="65"/>
      <c r="GK131" s="65"/>
      <c r="GL131" s="65"/>
      <c r="GM131" s="65"/>
      <c r="GN131" s="65"/>
      <c r="GO131" s="65"/>
      <c r="GP131" s="65"/>
      <c r="GQ131" s="65"/>
      <c r="GR131" s="65"/>
      <c r="GS131" s="65"/>
      <c r="GT131" s="65"/>
      <c r="GU131" s="65"/>
      <c r="GV131" s="65"/>
      <c r="GW131" s="65"/>
      <c r="GX131" s="48"/>
      <c r="GY131" s="48"/>
      <c r="GZ131" s="48"/>
    </row>
    <row r="132" hidden="true" customHeight="true" spans="1:208">
      <c r="A132" s="4">
        <v>223</v>
      </c>
      <c r="B132" s="5" t="s">
        <v>17</v>
      </c>
      <c r="C132" s="4" t="s">
        <v>168</v>
      </c>
      <c r="D132" s="6" t="s">
        <v>185</v>
      </c>
      <c r="E132" s="4" t="s">
        <v>43</v>
      </c>
      <c r="F132" s="4" t="s">
        <v>21</v>
      </c>
      <c r="G132" s="14" t="s">
        <v>30</v>
      </c>
      <c r="H132" s="4">
        <v>30</v>
      </c>
      <c r="I132" s="50" t="s">
        <v>37</v>
      </c>
      <c r="J132" s="14" t="s">
        <v>24</v>
      </c>
      <c r="K132" s="14" t="s">
        <v>25</v>
      </c>
      <c r="L132" s="22" t="s">
        <v>26</v>
      </c>
      <c r="M132" s="27"/>
      <c r="N132" s="27"/>
      <c r="O132" s="27"/>
      <c r="P132" s="4"/>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5"/>
      <c r="CR132" s="65"/>
      <c r="CS132" s="65"/>
      <c r="CT132" s="65"/>
      <c r="CU132" s="65"/>
      <c r="CV132" s="65"/>
      <c r="CW132" s="65"/>
      <c r="CX132" s="65"/>
      <c r="CY132" s="65"/>
      <c r="CZ132" s="65"/>
      <c r="DA132" s="65"/>
      <c r="DB132" s="65"/>
      <c r="DC132" s="65"/>
      <c r="DD132" s="65"/>
      <c r="DE132" s="65"/>
      <c r="DF132" s="65"/>
      <c r="DG132" s="65"/>
      <c r="DH132" s="65"/>
      <c r="DI132" s="65"/>
      <c r="DJ132" s="65"/>
      <c r="DK132" s="65"/>
      <c r="DL132" s="65"/>
      <c r="DM132" s="65"/>
      <c r="DN132" s="65"/>
      <c r="DO132" s="65"/>
      <c r="DP132" s="65"/>
      <c r="DQ132" s="65"/>
      <c r="DR132" s="65"/>
      <c r="DS132" s="65"/>
      <c r="DT132" s="65"/>
      <c r="DU132" s="65"/>
      <c r="DV132" s="65"/>
      <c r="DW132" s="65"/>
      <c r="DX132" s="65"/>
      <c r="DY132" s="65"/>
      <c r="DZ132" s="65"/>
      <c r="EA132" s="65"/>
      <c r="EB132" s="65"/>
      <c r="EC132" s="65"/>
      <c r="ED132" s="65"/>
      <c r="EE132" s="65"/>
      <c r="EF132" s="65"/>
      <c r="EG132" s="65"/>
      <c r="EH132" s="65"/>
      <c r="EI132" s="65"/>
      <c r="EJ132" s="65"/>
      <c r="EK132" s="65"/>
      <c r="EL132" s="65"/>
      <c r="EM132" s="65"/>
      <c r="EN132" s="65"/>
      <c r="EO132" s="65"/>
      <c r="EP132" s="65"/>
      <c r="EQ132" s="65"/>
      <c r="ER132" s="65"/>
      <c r="ES132" s="65"/>
      <c r="ET132" s="65"/>
      <c r="EU132" s="65"/>
      <c r="EV132" s="65"/>
      <c r="EW132" s="65"/>
      <c r="EX132" s="65"/>
      <c r="EY132" s="65"/>
      <c r="EZ132" s="65"/>
      <c r="FA132" s="65"/>
      <c r="FB132" s="65"/>
      <c r="FC132" s="65"/>
      <c r="FD132" s="65"/>
      <c r="FE132" s="65"/>
      <c r="FF132" s="65"/>
      <c r="FG132" s="65"/>
      <c r="FH132" s="65"/>
      <c r="FI132" s="65"/>
      <c r="FJ132" s="65"/>
      <c r="FK132" s="65"/>
      <c r="FL132" s="65"/>
      <c r="FM132" s="65"/>
      <c r="FN132" s="65"/>
      <c r="FO132" s="65"/>
      <c r="FP132" s="65"/>
      <c r="FQ132" s="65"/>
      <c r="FR132" s="65"/>
      <c r="FS132" s="65"/>
      <c r="FT132" s="65"/>
      <c r="FU132" s="65"/>
      <c r="FV132" s="65"/>
      <c r="FW132" s="65"/>
      <c r="FX132" s="65"/>
      <c r="FY132" s="65"/>
      <c r="FZ132" s="65"/>
      <c r="GA132" s="65"/>
      <c r="GB132" s="65"/>
      <c r="GC132" s="65"/>
      <c r="GD132" s="65"/>
      <c r="GE132" s="65"/>
      <c r="GF132" s="65"/>
      <c r="GG132" s="65"/>
      <c r="GH132" s="65"/>
      <c r="GI132" s="65"/>
      <c r="GJ132" s="65"/>
      <c r="GK132" s="65"/>
      <c r="GL132" s="65"/>
      <c r="GM132" s="65"/>
      <c r="GN132" s="65"/>
      <c r="GO132" s="65"/>
      <c r="GP132" s="65"/>
      <c r="GQ132" s="65"/>
      <c r="GR132" s="65"/>
      <c r="GS132" s="65"/>
      <c r="GT132" s="65"/>
      <c r="GU132" s="65"/>
      <c r="GV132" s="65"/>
      <c r="GW132" s="65"/>
      <c r="GX132" s="48"/>
      <c r="GY132" s="48"/>
      <c r="GZ132" s="48"/>
    </row>
    <row r="133" hidden="true" customHeight="true" spans="1:208">
      <c r="A133" s="4">
        <v>224</v>
      </c>
      <c r="B133" s="5" t="s">
        <v>17</v>
      </c>
      <c r="C133" s="4" t="s">
        <v>168</v>
      </c>
      <c r="D133" s="6" t="s">
        <v>186</v>
      </c>
      <c r="E133" s="4" t="s">
        <v>36</v>
      </c>
      <c r="F133" s="4" t="s">
        <v>21</v>
      </c>
      <c r="G133" s="14" t="s">
        <v>30</v>
      </c>
      <c r="H133" s="4">
        <v>60</v>
      </c>
      <c r="I133" s="4" t="s">
        <v>37</v>
      </c>
      <c r="J133" s="14" t="s">
        <v>24</v>
      </c>
      <c r="K133" s="14" t="s">
        <v>28</v>
      </c>
      <c r="L133" s="22" t="s">
        <v>26</v>
      </c>
      <c r="M133" s="27"/>
      <c r="N133" s="27"/>
      <c r="O133" s="27"/>
      <c r="P133" s="4"/>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5"/>
      <c r="CR133" s="65"/>
      <c r="CS133" s="65"/>
      <c r="CT133" s="65"/>
      <c r="CU133" s="65"/>
      <c r="CV133" s="65"/>
      <c r="CW133" s="65"/>
      <c r="CX133" s="65"/>
      <c r="CY133" s="65"/>
      <c r="CZ133" s="65"/>
      <c r="DA133" s="65"/>
      <c r="DB133" s="65"/>
      <c r="DC133" s="65"/>
      <c r="DD133" s="65"/>
      <c r="DE133" s="65"/>
      <c r="DF133" s="65"/>
      <c r="DG133" s="65"/>
      <c r="DH133" s="65"/>
      <c r="DI133" s="65"/>
      <c r="DJ133" s="65"/>
      <c r="DK133" s="65"/>
      <c r="DL133" s="65"/>
      <c r="DM133" s="65"/>
      <c r="DN133" s="65"/>
      <c r="DO133" s="65"/>
      <c r="DP133" s="65"/>
      <c r="DQ133" s="65"/>
      <c r="DR133" s="65"/>
      <c r="DS133" s="65"/>
      <c r="DT133" s="65"/>
      <c r="DU133" s="65"/>
      <c r="DV133" s="65"/>
      <c r="DW133" s="65"/>
      <c r="DX133" s="65"/>
      <c r="DY133" s="65"/>
      <c r="DZ133" s="65"/>
      <c r="EA133" s="65"/>
      <c r="EB133" s="65"/>
      <c r="EC133" s="65"/>
      <c r="ED133" s="65"/>
      <c r="EE133" s="65"/>
      <c r="EF133" s="65"/>
      <c r="EG133" s="65"/>
      <c r="EH133" s="65"/>
      <c r="EI133" s="65"/>
      <c r="EJ133" s="65"/>
      <c r="EK133" s="65"/>
      <c r="EL133" s="65"/>
      <c r="EM133" s="65"/>
      <c r="EN133" s="65"/>
      <c r="EO133" s="65"/>
      <c r="EP133" s="65"/>
      <c r="EQ133" s="65"/>
      <c r="ER133" s="65"/>
      <c r="ES133" s="65"/>
      <c r="ET133" s="65"/>
      <c r="EU133" s="65"/>
      <c r="EV133" s="65"/>
      <c r="EW133" s="65"/>
      <c r="EX133" s="65"/>
      <c r="EY133" s="65"/>
      <c r="EZ133" s="65"/>
      <c r="FA133" s="65"/>
      <c r="FB133" s="65"/>
      <c r="FC133" s="65"/>
      <c r="FD133" s="65"/>
      <c r="FE133" s="65"/>
      <c r="FF133" s="65"/>
      <c r="FG133" s="65"/>
      <c r="FH133" s="65"/>
      <c r="FI133" s="65"/>
      <c r="FJ133" s="65"/>
      <c r="FK133" s="65"/>
      <c r="FL133" s="65"/>
      <c r="FM133" s="65"/>
      <c r="FN133" s="65"/>
      <c r="FO133" s="65"/>
      <c r="FP133" s="65"/>
      <c r="FQ133" s="65"/>
      <c r="FR133" s="65"/>
      <c r="FS133" s="65"/>
      <c r="FT133" s="65"/>
      <c r="FU133" s="65"/>
      <c r="FV133" s="65"/>
      <c r="FW133" s="65"/>
      <c r="FX133" s="65"/>
      <c r="FY133" s="65"/>
      <c r="FZ133" s="65"/>
      <c r="GA133" s="65"/>
      <c r="GB133" s="65"/>
      <c r="GC133" s="65"/>
      <c r="GD133" s="65"/>
      <c r="GE133" s="65"/>
      <c r="GF133" s="65"/>
      <c r="GG133" s="65"/>
      <c r="GH133" s="65"/>
      <c r="GI133" s="65"/>
      <c r="GJ133" s="65"/>
      <c r="GK133" s="65"/>
      <c r="GL133" s="65"/>
      <c r="GM133" s="65"/>
      <c r="GN133" s="65"/>
      <c r="GO133" s="65"/>
      <c r="GP133" s="65"/>
      <c r="GQ133" s="65"/>
      <c r="GR133" s="65"/>
      <c r="GS133" s="65"/>
      <c r="GT133" s="65"/>
      <c r="GU133" s="65"/>
      <c r="GV133" s="65"/>
      <c r="GW133" s="65"/>
      <c r="GX133" s="48"/>
      <c r="GY133" s="48"/>
      <c r="GZ133" s="48"/>
    </row>
    <row r="134" hidden="true" customHeight="true" spans="1:208">
      <c r="A134" s="4">
        <v>225</v>
      </c>
      <c r="B134" s="5" t="s">
        <v>17</v>
      </c>
      <c r="C134" s="4" t="s">
        <v>168</v>
      </c>
      <c r="D134" s="6" t="s">
        <v>187</v>
      </c>
      <c r="E134" s="4" t="s">
        <v>36</v>
      </c>
      <c r="F134" s="4" t="s">
        <v>21</v>
      </c>
      <c r="G134" s="14" t="s">
        <v>40</v>
      </c>
      <c r="H134" s="4">
        <v>60</v>
      </c>
      <c r="I134" s="4" t="s">
        <v>41</v>
      </c>
      <c r="J134" s="14" t="s">
        <v>24</v>
      </c>
      <c r="K134" s="14" t="s">
        <v>28</v>
      </c>
      <c r="L134" s="22" t="s">
        <v>26</v>
      </c>
      <c r="M134" s="27"/>
      <c r="N134" s="27"/>
      <c r="O134" s="27"/>
      <c r="P134" s="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5"/>
      <c r="CR134" s="65"/>
      <c r="CS134" s="65"/>
      <c r="CT134" s="65"/>
      <c r="CU134" s="65"/>
      <c r="CV134" s="65"/>
      <c r="CW134" s="65"/>
      <c r="CX134" s="65"/>
      <c r="CY134" s="65"/>
      <c r="CZ134" s="65"/>
      <c r="DA134" s="65"/>
      <c r="DB134" s="65"/>
      <c r="DC134" s="65"/>
      <c r="DD134" s="65"/>
      <c r="DE134" s="65"/>
      <c r="DF134" s="65"/>
      <c r="DG134" s="65"/>
      <c r="DH134" s="65"/>
      <c r="DI134" s="65"/>
      <c r="DJ134" s="65"/>
      <c r="DK134" s="65"/>
      <c r="DL134" s="65"/>
      <c r="DM134" s="65"/>
      <c r="DN134" s="65"/>
      <c r="DO134" s="65"/>
      <c r="DP134" s="65"/>
      <c r="DQ134" s="65"/>
      <c r="DR134" s="65"/>
      <c r="DS134" s="65"/>
      <c r="DT134" s="65"/>
      <c r="DU134" s="65"/>
      <c r="DV134" s="65"/>
      <c r="DW134" s="65"/>
      <c r="DX134" s="65"/>
      <c r="DY134" s="65"/>
      <c r="DZ134" s="65"/>
      <c r="EA134" s="65"/>
      <c r="EB134" s="65"/>
      <c r="EC134" s="65"/>
      <c r="ED134" s="65"/>
      <c r="EE134" s="65"/>
      <c r="EF134" s="65"/>
      <c r="EG134" s="65"/>
      <c r="EH134" s="65"/>
      <c r="EI134" s="65"/>
      <c r="EJ134" s="65"/>
      <c r="EK134" s="65"/>
      <c r="EL134" s="65"/>
      <c r="EM134" s="65"/>
      <c r="EN134" s="65"/>
      <c r="EO134" s="65"/>
      <c r="EP134" s="65"/>
      <c r="EQ134" s="65"/>
      <c r="ER134" s="65"/>
      <c r="ES134" s="65"/>
      <c r="ET134" s="65"/>
      <c r="EU134" s="65"/>
      <c r="EV134" s="65"/>
      <c r="EW134" s="65"/>
      <c r="EX134" s="65"/>
      <c r="EY134" s="65"/>
      <c r="EZ134" s="65"/>
      <c r="FA134" s="65"/>
      <c r="FB134" s="65"/>
      <c r="FC134" s="65"/>
      <c r="FD134" s="65"/>
      <c r="FE134" s="65"/>
      <c r="FF134" s="65"/>
      <c r="FG134" s="65"/>
      <c r="FH134" s="65"/>
      <c r="FI134" s="65"/>
      <c r="FJ134" s="65"/>
      <c r="FK134" s="65"/>
      <c r="FL134" s="65"/>
      <c r="FM134" s="65"/>
      <c r="FN134" s="65"/>
      <c r="FO134" s="65"/>
      <c r="FP134" s="65"/>
      <c r="FQ134" s="65"/>
      <c r="FR134" s="65"/>
      <c r="FS134" s="65"/>
      <c r="FT134" s="65"/>
      <c r="FU134" s="65"/>
      <c r="FV134" s="65"/>
      <c r="FW134" s="65"/>
      <c r="FX134" s="65"/>
      <c r="FY134" s="65"/>
      <c r="FZ134" s="65"/>
      <c r="GA134" s="65"/>
      <c r="GB134" s="65"/>
      <c r="GC134" s="65"/>
      <c r="GD134" s="65"/>
      <c r="GE134" s="65"/>
      <c r="GF134" s="65"/>
      <c r="GG134" s="65"/>
      <c r="GH134" s="65"/>
      <c r="GI134" s="65"/>
      <c r="GJ134" s="65"/>
      <c r="GK134" s="65"/>
      <c r="GL134" s="65"/>
      <c r="GM134" s="65"/>
      <c r="GN134" s="65"/>
      <c r="GO134" s="65"/>
      <c r="GP134" s="65"/>
      <c r="GQ134" s="65"/>
      <c r="GR134" s="65"/>
      <c r="GS134" s="65"/>
      <c r="GT134" s="65"/>
      <c r="GU134" s="65"/>
      <c r="GV134" s="65"/>
      <c r="GW134" s="65"/>
      <c r="GX134" s="48"/>
      <c r="GY134" s="48"/>
      <c r="GZ134" s="48"/>
    </row>
    <row r="135" hidden="true" customHeight="true" spans="1:208">
      <c r="A135" s="4">
        <v>230</v>
      </c>
      <c r="B135" s="4" t="s">
        <v>17</v>
      </c>
      <c r="C135" s="4" t="s">
        <v>188</v>
      </c>
      <c r="D135" s="8" t="s">
        <v>189</v>
      </c>
      <c r="E135" s="16" t="s">
        <v>43</v>
      </c>
      <c r="F135" s="14" t="s">
        <v>78</v>
      </c>
      <c r="G135" s="14" t="s">
        <v>30</v>
      </c>
      <c r="H135" s="16">
        <v>45</v>
      </c>
      <c r="I135" s="4" t="s">
        <v>190</v>
      </c>
      <c r="J135" s="14" t="s">
        <v>24</v>
      </c>
      <c r="K135" s="14" t="s">
        <v>28</v>
      </c>
      <c r="L135" s="22" t="s">
        <v>26</v>
      </c>
      <c r="M135" s="27"/>
      <c r="N135" s="27"/>
      <c r="O135" s="27"/>
      <c r="P135" s="63"/>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c r="EA135" s="65"/>
      <c r="EB135" s="65"/>
      <c r="EC135" s="65"/>
      <c r="ED135" s="65"/>
      <c r="EE135" s="65"/>
      <c r="EF135" s="65"/>
      <c r="EG135" s="65"/>
      <c r="EH135" s="65"/>
      <c r="EI135" s="65"/>
      <c r="EJ135" s="65"/>
      <c r="EK135" s="65"/>
      <c r="EL135" s="65"/>
      <c r="EM135" s="65"/>
      <c r="EN135" s="65"/>
      <c r="EO135" s="65"/>
      <c r="EP135" s="65"/>
      <c r="EQ135" s="65"/>
      <c r="ER135" s="65"/>
      <c r="ES135" s="65"/>
      <c r="ET135" s="65"/>
      <c r="EU135" s="65"/>
      <c r="EV135" s="65"/>
      <c r="EW135" s="65"/>
      <c r="EX135" s="65"/>
      <c r="EY135" s="65"/>
      <c r="EZ135" s="65"/>
      <c r="FA135" s="65"/>
      <c r="FB135" s="65"/>
      <c r="FC135" s="65"/>
      <c r="FD135" s="65"/>
      <c r="FE135" s="65"/>
      <c r="FF135" s="65"/>
      <c r="FG135" s="65"/>
      <c r="FH135" s="65"/>
      <c r="FI135" s="65"/>
      <c r="FJ135" s="65"/>
      <c r="FK135" s="65"/>
      <c r="FL135" s="65"/>
      <c r="FM135" s="65"/>
      <c r="FN135" s="65"/>
      <c r="FO135" s="65"/>
      <c r="FP135" s="65"/>
      <c r="FQ135" s="65"/>
      <c r="FR135" s="65"/>
      <c r="FS135" s="65"/>
      <c r="FT135" s="65"/>
      <c r="FU135" s="65"/>
      <c r="FV135" s="65"/>
      <c r="FW135" s="65"/>
      <c r="FX135" s="65"/>
      <c r="FY135" s="65"/>
      <c r="FZ135" s="65"/>
      <c r="GA135" s="65"/>
      <c r="GB135" s="65"/>
      <c r="GC135" s="65"/>
      <c r="GD135" s="65"/>
      <c r="GE135" s="65"/>
      <c r="GF135" s="65"/>
      <c r="GG135" s="65"/>
      <c r="GH135" s="65"/>
      <c r="GI135" s="65"/>
      <c r="GJ135" s="65"/>
      <c r="GK135" s="65"/>
      <c r="GL135" s="65"/>
      <c r="GM135" s="65"/>
      <c r="GN135" s="65"/>
      <c r="GO135" s="65"/>
      <c r="GP135" s="65"/>
      <c r="GQ135" s="65"/>
      <c r="GR135" s="65"/>
      <c r="GS135" s="65"/>
      <c r="GT135" s="65"/>
      <c r="GU135" s="65"/>
      <c r="GV135" s="65"/>
      <c r="GW135" s="65"/>
      <c r="GX135" s="48"/>
      <c r="GY135" s="48"/>
      <c r="GZ135" s="48"/>
    </row>
    <row r="136" hidden="true" customHeight="true" spans="1:208">
      <c r="A136" s="4">
        <v>231</v>
      </c>
      <c r="B136" s="5" t="s">
        <v>17</v>
      </c>
      <c r="C136" s="4" t="s">
        <v>191</v>
      </c>
      <c r="D136" s="6" t="s">
        <v>192</v>
      </c>
      <c r="E136" s="57" t="s">
        <v>20</v>
      </c>
      <c r="F136" s="16" t="s">
        <v>21</v>
      </c>
      <c r="G136" s="14" t="s">
        <v>22</v>
      </c>
      <c r="H136" s="16">
        <v>30</v>
      </c>
      <c r="I136" s="4" t="s">
        <v>23</v>
      </c>
      <c r="J136" s="14" t="s">
        <v>24</v>
      </c>
      <c r="K136" s="14" t="s">
        <v>25</v>
      </c>
      <c r="L136" s="22" t="s">
        <v>26</v>
      </c>
      <c r="M136" s="27"/>
      <c r="N136" s="27"/>
      <c r="O136" s="27"/>
      <c r="P136" s="4"/>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c r="DO136" s="65"/>
      <c r="DP136" s="65"/>
      <c r="DQ136" s="65"/>
      <c r="DR136" s="65"/>
      <c r="DS136" s="65"/>
      <c r="DT136" s="65"/>
      <c r="DU136" s="65"/>
      <c r="DV136" s="65"/>
      <c r="DW136" s="65"/>
      <c r="DX136" s="65"/>
      <c r="DY136" s="65"/>
      <c r="DZ136" s="65"/>
      <c r="EA136" s="65"/>
      <c r="EB136" s="65"/>
      <c r="EC136" s="65"/>
      <c r="ED136" s="65"/>
      <c r="EE136" s="65"/>
      <c r="EF136" s="65"/>
      <c r="EG136" s="65"/>
      <c r="EH136" s="65"/>
      <c r="EI136" s="65"/>
      <c r="EJ136" s="65"/>
      <c r="EK136" s="65"/>
      <c r="EL136" s="65"/>
      <c r="EM136" s="65"/>
      <c r="EN136" s="65"/>
      <c r="EO136" s="65"/>
      <c r="EP136" s="65"/>
      <c r="EQ136" s="65"/>
      <c r="ER136" s="65"/>
      <c r="ES136" s="65"/>
      <c r="ET136" s="65"/>
      <c r="EU136" s="65"/>
      <c r="EV136" s="65"/>
      <c r="EW136" s="65"/>
      <c r="EX136" s="65"/>
      <c r="EY136" s="65"/>
      <c r="EZ136" s="65"/>
      <c r="FA136" s="65"/>
      <c r="FB136" s="65"/>
      <c r="FC136" s="65"/>
      <c r="FD136" s="65"/>
      <c r="FE136" s="65"/>
      <c r="FF136" s="65"/>
      <c r="FG136" s="65"/>
      <c r="FH136" s="65"/>
      <c r="FI136" s="65"/>
      <c r="FJ136" s="65"/>
      <c r="FK136" s="65"/>
      <c r="FL136" s="65"/>
      <c r="FM136" s="65"/>
      <c r="FN136" s="65"/>
      <c r="FO136" s="65"/>
      <c r="FP136" s="65"/>
      <c r="FQ136" s="65"/>
      <c r="FR136" s="65"/>
      <c r="FS136" s="65"/>
      <c r="FT136" s="65"/>
      <c r="FU136" s="65"/>
      <c r="FV136" s="65"/>
      <c r="FW136" s="65"/>
      <c r="FX136" s="65"/>
      <c r="FY136" s="65"/>
      <c r="FZ136" s="65"/>
      <c r="GA136" s="65"/>
      <c r="GB136" s="65"/>
      <c r="GC136" s="65"/>
      <c r="GD136" s="65"/>
      <c r="GE136" s="65"/>
      <c r="GF136" s="65"/>
      <c r="GG136" s="65"/>
      <c r="GH136" s="65"/>
      <c r="GI136" s="65"/>
      <c r="GJ136" s="65"/>
      <c r="GK136" s="65"/>
      <c r="GL136" s="65"/>
      <c r="GM136" s="65"/>
      <c r="GN136" s="65"/>
      <c r="GO136" s="65"/>
      <c r="GP136" s="65"/>
      <c r="GQ136" s="65"/>
      <c r="GR136" s="65"/>
      <c r="GS136" s="65"/>
      <c r="GT136" s="65"/>
      <c r="GU136" s="65"/>
      <c r="GV136" s="65"/>
      <c r="GW136" s="65"/>
      <c r="GX136" s="48"/>
      <c r="GY136" s="48"/>
      <c r="GZ136" s="48"/>
    </row>
    <row r="137" hidden="true" customHeight="true" spans="1:208">
      <c r="A137" s="4">
        <v>232</v>
      </c>
      <c r="B137" s="4" t="s">
        <v>17</v>
      </c>
      <c r="C137" s="4" t="s">
        <v>191</v>
      </c>
      <c r="D137" s="8" t="s">
        <v>193</v>
      </c>
      <c r="E137" s="57" t="s">
        <v>20</v>
      </c>
      <c r="F137" s="16" t="s">
        <v>21</v>
      </c>
      <c r="G137" s="14" t="s">
        <v>22</v>
      </c>
      <c r="H137" s="16">
        <v>45</v>
      </c>
      <c r="I137" s="4" t="s">
        <v>23</v>
      </c>
      <c r="J137" s="14" t="s">
        <v>24</v>
      </c>
      <c r="K137" s="14" t="s">
        <v>25</v>
      </c>
      <c r="L137" s="22" t="s">
        <v>26</v>
      </c>
      <c r="M137" s="27"/>
      <c r="N137" s="27"/>
      <c r="O137" s="27"/>
      <c r="P137" s="4"/>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c r="DO137" s="65"/>
      <c r="DP137" s="65"/>
      <c r="DQ137" s="65"/>
      <c r="DR137" s="65"/>
      <c r="DS137" s="65"/>
      <c r="DT137" s="65"/>
      <c r="DU137" s="65"/>
      <c r="DV137" s="65"/>
      <c r="DW137" s="65"/>
      <c r="DX137" s="65"/>
      <c r="DY137" s="65"/>
      <c r="DZ137" s="65"/>
      <c r="EA137" s="65"/>
      <c r="EB137" s="65"/>
      <c r="EC137" s="65"/>
      <c r="ED137" s="65"/>
      <c r="EE137" s="65"/>
      <c r="EF137" s="65"/>
      <c r="EG137" s="65"/>
      <c r="EH137" s="65"/>
      <c r="EI137" s="65"/>
      <c r="EJ137" s="65"/>
      <c r="EK137" s="65"/>
      <c r="EL137" s="65"/>
      <c r="EM137" s="65"/>
      <c r="EN137" s="65"/>
      <c r="EO137" s="65"/>
      <c r="EP137" s="65"/>
      <c r="EQ137" s="65"/>
      <c r="ER137" s="65"/>
      <c r="ES137" s="65"/>
      <c r="ET137" s="65"/>
      <c r="EU137" s="65"/>
      <c r="EV137" s="65"/>
      <c r="EW137" s="65"/>
      <c r="EX137" s="65"/>
      <c r="EY137" s="65"/>
      <c r="EZ137" s="65"/>
      <c r="FA137" s="65"/>
      <c r="FB137" s="65"/>
      <c r="FC137" s="65"/>
      <c r="FD137" s="65"/>
      <c r="FE137" s="65"/>
      <c r="FF137" s="65"/>
      <c r="FG137" s="65"/>
      <c r="FH137" s="65"/>
      <c r="FI137" s="65"/>
      <c r="FJ137" s="65"/>
      <c r="FK137" s="65"/>
      <c r="FL137" s="65"/>
      <c r="FM137" s="65"/>
      <c r="FN137" s="65"/>
      <c r="FO137" s="65"/>
      <c r="FP137" s="65"/>
      <c r="FQ137" s="65"/>
      <c r="FR137" s="65"/>
      <c r="FS137" s="65"/>
      <c r="FT137" s="65"/>
      <c r="FU137" s="65"/>
      <c r="FV137" s="65"/>
      <c r="FW137" s="65"/>
      <c r="FX137" s="65"/>
      <c r="FY137" s="65"/>
      <c r="FZ137" s="65"/>
      <c r="GA137" s="65"/>
      <c r="GB137" s="65"/>
      <c r="GC137" s="65"/>
      <c r="GD137" s="65"/>
      <c r="GE137" s="65"/>
      <c r="GF137" s="65"/>
      <c r="GG137" s="65"/>
      <c r="GH137" s="65"/>
      <c r="GI137" s="65"/>
      <c r="GJ137" s="65"/>
      <c r="GK137" s="65"/>
      <c r="GL137" s="65"/>
      <c r="GM137" s="65"/>
      <c r="GN137" s="65"/>
      <c r="GO137" s="65"/>
      <c r="GP137" s="65"/>
      <c r="GQ137" s="65"/>
      <c r="GR137" s="65"/>
      <c r="GS137" s="65"/>
      <c r="GT137" s="65"/>
      <c r="GU137" s="65"/>
      <c r="GV137" s="65"/>
      <c r="GW137" s="65"/>
      <c r="GX137" s="48"/>
      <c r="GY137" s="48"/>
      <c r="GZ137" s="48"/>
    </row>
    <row r="138" ht="35.1" hidden="true" customHeight="true" spans="1:208">
      <c r="A138" s="4">
        <v>233</v>
      </c>
      <c r="B138" s="4" t="s">
        <v>17</v>
      </c>
      <c r="C138" s="4" t="s">
        <v>191</v>
      </c>
      <c r="D138" s="8" t="s">
        <v>194</v>
      </c>
      <c r="E138" s="57" t="s">
        <v>43</v>
      </c>
      <c r="F138" s="16" t="s">
        <v>21</v>
      </c>
      <c r="G138" s="14" t="s">
        <v>22</v>
      </c>
      <c r="H138" s="16">
        <v>60</v>
      </c>
      <c r="I138" s="4" t="s">
        <v>41</v>
      </c>
      <c r="J138" s="14" t="s">
        <v>24</v>
      </c>
      <c r="K138" s="14" t="s">
        <v>28</v>
      </c>
      <c r="L138" s="22" t="s">
        <v>26</v>
      </c>
      <c r="M138" s="27"/>
      <c r="N138" s="27"/>
      <c r="O138" s="27"/>
      <c r="P138" s="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c r="DO138" s="65"/>
      <c r="DP138" s="65"/>
      <c r="DQ138" s="65"/>
      <c r="DR138" s="65"/>
      <c r="DS138" s="65"/>
      <c r="DT138" s="65"/>
      <c r="DU138" s="65"/>
      <c r="DV138" s="65"/>
      <c r="DW138" s="65"/>
      <c r="DX138" s="65"/>
      <c r="DY138" s="65"/>
      <c r="DZ138" s="65"/>
      <c r="EA138" s="65"/>
      <c r="EB138" s="65"/>
      <c r="EC138" s="65"/>
      <c r="ED138" s="65"/>
      <c r="EE138" s="65"/>
      <c r="EF138" s="65"/>
      <c r="EG138" s="65"/>
      <c r="EH138" s="65"/>
      <c r="EI138" s="65"/>
      <c r="EJ138" s="65"/>
      <c r="EK138" s="65"/>
      <c r="EL138" s="65"/>
      <c r="EM138" s="65"/>
      <c r="EN138" s="65"/>
      <c r="EO138" s="65"/>
      <c r="EP138" s="65"/>
      <c r="EQ138" s="65"/>
      <c r="ER138" s="65"/>
      <c r="ES138" s="65"/>
      <c r="ET138" s="65"/>
      <c r="EU138" s="65"/>
      <c r="EV138" s="65"/>
      <c r="EW138" s="65"/>
      <c r="EX138" s="65"/>
      <c r="EY138" s="65"/>
      <c r="EZ138" s="65"/>
      <c r="FA138" s="65"/>
      <c r="FB138" s="65"/>
      <c r="FC138" s="65"/>
      <c r="FD138" s="65"/>
      <c r="FE138" s="65"/>
      <c r="FF138" s="65"/>
      <c r="FG138" s="65"/>
      <c r="FH138" s="65"/>
      <c r="FI138" s="65"/>
      <c r="FJ138" s="65"/>
      <c r="FK138" s="65"/>
      <c r="FL138" s="65"/>
      <c r="FM138" s="65"/>
      <c r="FN138" s="65"/>
      <c r="FO138" s="65"/>
      <c r="FP138" s="65"/>
      <c r="FQ138" s="65"/>
      <c r="FR138" s="65"/>
      <c r="FS138" s="65"/>
      <c r="FT138" s="65"/>
      <c r="FU138" s="65"/>
      <c r="FV138" s="65"/>
      <c r="FW138" s="65"/>
      <c r="FX138" s="65"/>
      <c r="FY138" s="65"/>
      <c r="FZ138" s="65"/>
      <c r="GA138" s="65"/>
      <c r="GB138" s="65"/>
      <c r="GC138" s="65"/>
      <c r="GD138" s="65"/>
      <c r="GE138" s="65"/>
      <c r="GF138" s="65"/>
      <c r="GG138" s="65"/>
      <c r="GH138" s="65"/>
      <c r="GI138" s="65"/>
      <c r="GJ138" s="65"/>
      <c r="GK138" s="65"/>
      <c r="GL138" s="65"/>
      <c r="GM138" s="65"/>
      <c r="GN138" s="65"/>
      <c r="GO138" s="65"/>
      <c r="GP138" s="65"/>
      <c r="GQ138" s="65"/>
      <c r="GR138" s="65"/>
      <c r="GS138" s="65"/>
      <c r="GT138" s="65"/>
      <c r="GU138" s="65"/>
      <c r="GV138" s="65"/>
      <c r="GW138" s="65"/>
      <c r="GX138" s="48"/>
      <c r="GY138" s="48"/>
      <c r="GZ138" s="48"/>
    </row>
    <row r="139" s="38" customFormat="true" hidden="true" customHeight="true" spans="1:189">
      <c r="A139" s="4">
        <v>235</v>
      </c>
      <c r="B139" s="9" t="s">
        <v>195</v>
      </c>
      <c r="C139" s="9" t="s">
        <v>196</v>
      </c>
      <c r="D139" s="10" t="s">
        <v>197</v>
      </c>
      <c r="E139" s="71" t="s">
        <v>34</v>
      </c>
      <c r="F139" s="9" t="s">
        <v>21</v>
      </c>
      <c r="G139" s="14" t="s">
        <v>22</v>
      </c>
      <c r="H139" s="9">
        <v>30</v>
      </c>
      <c r="I139" s="24" t="s">
        <v>23</v>
      </c>
      <c r="J139" s="9" t="s">
        <v>24</v>
      </c>
      <c r="K139" s="9" t="s">
        <v>25</v>
      </c>
      <c r="L139" s="9" t="s">
        <v>26</v>
      </c>
      <c r="M139" s="27"/>
      <c r="N139" s="27"/>
      <c r="O139" s="27"/>
      <c r="P139" s="75"/>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row>
    <row r="140" s="38" customFormat="true" hidden="true" customHeight="true" spans="1:189">
      <c r="A140" s="4">
        <v>236</v>
      </c>
      <c r="B140" s="9" t="s">
        <v>195</v>
      </c>
      <c r="C140" s="9" t="s">
        <v>196</v>
      </c>
      <c r="D140" s="10" t="s">
        <v>198</v>
      </c>
      <c r="E140" s="71" t="s">
        <v>34</v>
      </c>
      <c r="F140" s="9" t="s">
        <v>21</v>
      </c>
      <c r="G140" s="14" t="s">
        <v>22</v>
      </c>
      <c r="H140" s="9">
        <v>45</v>
      </c>
      <c r="I140" s="24" t="s">
        <v>23</v>
      </c>
      <c r="J140" s="9" t="s">
        <v>24</v>
      </c>
      <c r="K140" s="9" t="s">
        <v>25</v>
      </c>
      <c r="L140" s="9" t="s">
        <v>26</v>
      </c>
      <c r="M140" s="27"/>
      <c r="N140" s="27"/>
      <c r="O140" s="27"/>
      <c r="P140" s="76"/>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row>
    <row r="141" s="38" customFormat="true" hidden="true" customHeight="true" spans="1:189">
      <c r="A141" s="4">
        <v>237</v>
      </c>
      <c r="B141" s="9" t="s">
        <v>195</v>
      </c>
      <c r="C141" s="9" t="s">
        <v>196</v>
      </c>
      <c r="D141" s="10" t="s">
        <v>199</v>
      </c>
      <c r="E141" s="9" t="s">
        <v>43</v>
      </c>
      <c r="F141" s="9" t="s">
        <v>21</v>
      </c>
      <c r="G141" s="14" t="s">
        <v>30</v>
      </c>
      <c r="H141" s="9">
        <v>45</v>
      </c>
      <c r="I141" s="24" t="s">
        <v>37</v>
      </c>
      <c r="J141" s="9" t="s">
        <v>24</v>
      </c>
      <c r="K141" s="9" t="s">
        <v>25</v>
      </c>
      <c r="L141" s="9" t="s">
        <v>26</v>
      </c>
      <c r="M141" s="27"/>
      <c r="N141" s="27"/>
      <c r="O141" s="27"/>
      <c r="P141" s="76"/>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row>
    <row r="142" s="38" customFormat="true" hidden="true" customHeight="true" spans="1:189">
      <c r="A142" s="4">
        <v>238</v>
      </c>
      <c r="B142" s="9" t="s">
        <v>195</v>
      </c>
      <c r="C142" s="9" t="s">
        <v>196</v>
      </c>
      <c r="D142" s="10" t="s">
        <v>200</v>
      </c>
      <c r="E142" s="71" t="s">
        <v>34</v>
      </c>
      <c r="F142" s="9" t="s">
        <v>21</v>
      </c>
      <c r="G142" s="14" t="s">
        <v>22</v>
      </c>
      <c r="H142" s="9">
        <v>45</v>
      </c>
      <c r="I142" s="24" t="s">
        <v>23</v>
      </c>
      <c r="J142" s="9" t="s">
        <v>24</v>
      </c>
      <c r="K142" s="9" t="s">
        <v>25</v>
      </c>
      <c r="L142" s="9" t="s">
        <v>26</v>
      </c>
      <c r="M142" s="27"/>
      <c r="N142" s="27"/>
      <c r="O142" s="27"/>
      <c r="P142" s="76"/>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row>
    <row r="143" s="38" customFormat="true" hidden="true" customHeight="true" spans="1:189">
      <c r="A143" s="4">
        <v>239</v>
      </c>
      <c r="B143" s="9" t="s">
        <v>195</v>
      </c>
      <c r="C143" s="9" t="s">
        <v>196</v>
      </c>
      <c r="D143" s="10" t="s">
        <v>201</v>
      </c>
      <c r="E143" s="9" t="s">
        <v>36</v>
      </c>
      <c r="F143" s="9" t="s">
        <v>21</v>
      </c>
      <c r="G143" s="18" t="s">
        <v>30</v>
      </c>
      <c r="H143" s="9">
        <v>30</v>
      </c>
      <c r="I143" s="24" t="s">
        <v>37</v>
      </c>
      <c r="J143" s="9" t="s">
        <v>24</v>
      </c>
      <c r="K143" s="23" t="s">
        <v>28</v>
      </c>
      <c r="L143" s="9" t="s">
        <v>26</v>
      </c>
      <c r="M143" s="27"/>
      <c r="N143" s="27"/>
      <c r="O143" s="27"/>
      <c r="P143" s="76"/>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row>
    <row r="144" s="38" customFormat="true" hidden="true" customHeight="true" spans="1:189">
      <c r="A144" s="4">
        <v>240</v>
      </c>
      <c r="B144" s="9" t="s">
        <v>195</v>
      </c>
      <c r="C144" s="24" t="s">
        <v>202</v>
      </c>
      <c r="D144" s="10" t="s">
        <v>203</v>
      </c>
      <c r="E144" s="71" t="s">
        <v>36</v>
      </c>
      <c r="F144" s="9" t="s">
        <v>21</v>
      </c>
      <c r="G144" s="18" t="s">
        <v>30</v>
      </c>
      <c r="H144" s="9">
        <v>30</v>
      </c>
      <c r="I144" s="24" t="s">
        <v>37</v>
      </c>
      <c r="J144" s="9" t="s">
        <v>24</v>
      </c>
      <c r="K144" s="9" t="s">
        <v>28</v>
      </c>
      <c r="L144" s="9" t="s">
        <v>26</v>
      </c>
      <c r="M144" s="27"/>
      <c r="N144" s="27"/>
      <c r="O144" s="27"/>
      <c r="P144" s="76"/>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row>
    <row r="145" s="38" customFormat="true" hidden="true" customHeight="true" spans="1:189">
      <c r="A145" s="4">
        <v>241</v>
      </c>
      <c r="B145" s="9" t="s">
        <v>195</v>
      </c>
      <c r="C145" s="24" t="s">
        <v>202</v>
      </c>
      <c r="D145" s="10" t="s">
        <v>204</v>
      </c>
      <c r="E145" s="9" t="s">
        <v>36</v>
      </c>
      <c r="F145" s="9" t="s">
        <v>21</v>
      </c>
      <c r="G145" s="18" t="s">
        <v>30</v>
      </c>
      <c r="H145" s="9">
        <v>45</v>
      </c>
      <c r="I145" s="24" t="s">
        <v>37</v>
      </c>
      <c r="J145" s="9" t="s">
        <v>24</v>
      </c>
      <c r="K145" s="9" t="s">
        <v>28</v>
      </c>
      <c r="L145" s="9" t="s">
        <v>26</v>
      </c>
      <c r="M145" s="27"/>
      <c r="N145" s="27"/>
      <c r="O145" s="27"/>
      <c r="P145" s="77"/>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row>
    <row r="146" s="38" customFormat="true" hidden="true" customHeight="true" spans="1:189">
      <c r="A146" s="4">
        <v>243</v>
      </c>
      <c r="B146" s="9" t="s">
        <v>195</v>
      </c>
      <c r="C146" s="9" t="s">
        <v>205</v>
      </c>
      <c r="D146" s="10" t="s">
        <v>206</v>
      </c>
      <c r="E146" s="9" t="s">
        <v>47</v>
      </c>
      <c r="F146" s="71" t="s">
        <v>78</v>
      </c>
      <c r="G146" s="18" t="s">
        <v>30</v>
      </c>
      <c r="H146" s="9">
        <v>45</v>
      </c>
      <c r="I146" s="24" t="s">
        <v>37</v>
      </c>
      <c r="J146" s="9" t="s">
        <v>24</v>
      </c>
      <c r="K146" s="9" t="s">
        <v>28</v>
      </c>
      <c r="L146" s="9" t="s">
        <v>26</v>
      </c>
      <c r="M146" s="27"/>
      <c r="N146" s="27">
        <v>1</v>
      </c>
      <c r="O146" s="27">
        <v>0</v>
      </c>
      <c r="P146" s="75"/>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row>
    <row r="147" s="38" customFormat="true" ht="14.25" hidden="true" spans="1:189">
      <c r="A147" s="4">
        <v>244</v>
      </c>
      <c r="B147" s="9" t="s">
        <v>195</v>
      </c>
      <c r="C147" s="9" t="s">
        <v>205</v>
      </c>
      <c r="D147" s="10" t="s">
        <v>207</v>
      </c>
      <c r="E147" s="71" t="s">
        <v>36</v>
      </c>
      <c r="F147" s="9" t="s">
        <v>21</v>
      </c>
      <c r="G147" s="18" t="s">
        <v>30</v>
      </c>
      <c r="H147" s="9">
        <v>30</v>
      </c>
      <c r="I147" s="24" t="s">
        <v>37</v>
      </c>
      <c r="J147" s="9" t="s">
        <v>24</v>
      </c>
      <c r="K147" s="9" t="s">
        <v>28</v>
      </c>
      <c r="L147" s="9" t="s">
        <v>26</v>
      </c>
      <c r="M147" s="27"/>
      <c r="N147" s="27"/>
      <c r="O147" s="27"/>
      <c r="P147" s="77"/>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row>
    <row r="148" s="39" customFormat="true" ht="28" customHeight="true" spans="1:189">
      <c r="A148" s="4">
        <v>41</v>
      </c>
      <c r="B148" s="9" t="s">
        <v>195</v>
      </c>
      <c r="C148" s="9" t="s">
        <v>205</v>
      </c>
      <c r="D148" s="10" t="s">
        <v>208</v>
      </c>
      <c r="E148" s="9" t="s">
        <v>36</v>
      </c>
      <c r="F148" s="9" t="s">
        <v>78</v>
      </c>
      <c r="G148" s="18" t="s">
        <v>30</v>
      </c>
      <c r="H148" s="9">
        <v>500</v>
      </c>
      <c r="I148" s="24" t="s">
        <v>37</v>
      </c>
      <c r="J148" s="9" t="s">
        <v>24</v>
      </c>
      <c r="K148" s="9" t="s">
        <v>28</v>
      </c>
      <c r="L148" s="9" t="s">
        <v>26</v>
      </c>
      <c r="M148" s="27" t="s">
        <v>49</v>
      </c>
      <c r="N148" s="27">
        <v>1</v>
      </c>
      <c r="O148" s="27"/>
      <c r="P148" s="26" t="s">
        <v>50</v>
      </c>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row>
    <row r="149" s="38" customFormat="true" hidden="true" customHeight="true" spans="1:189">
      <c r="A149" s="4">
        <v>246</v>
      </c>
      <c r="B149" s="9" t="s">
        <v>195</v>
      </c>
      <c r="C149" s="9" t="s">
        <v>205</v>
      </c>
      <c r="D149" s="10" t="s">
        <v>209</v>
      </c>
      <c r="E149" s="9" t="s">
        <v>43</v>
      </c>
      <c r="F149" s="9" t="s">
        <v>78</v>
      </c>
      <c r="G149" s="18" t="s">
        <v>30</v>
      </c>
      <c r="H149" s="9">
        <v>60</v>
      </c>
      <c r="I149" s="24" t="s">
        <v>37</v>
      </c>
      <c r="J149" s="9" t="s">
        <v>24</v>
      </c>
      <c r="K149" s="9" t="s">
        <v>28</v>
      </c>
      <c r="L149" s="9" t="s">
        <v>26</v>
      </c>
      <c r="M149" s="27"/>
      <c r="N149" s="27"/>
      <c r="O149" s="27"/>
      <c r="P149" s="75"/>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row>
    <row r="150" s="38" customFormat="true" hidden="true" customHeight="true" spans="1:189">
      <c r="A150" s="4">
        <v>247</v>
      </c>
      <c r="B150" s="9" t="s">
        <v>195</v>
      </c>
      <c r="C150" s="9" t="s">
        <v>205</v>
      </c>
      <c r="D150" s="10" t="s">
        <v>210</v>
      </c>
      <c r="E150" s="71" t="s">
        <v>36</v>
      </c>
      <c r="F150" s="9" t="s">
        <v>78</v>
      </c>
      <c r="G150" s="18" t="s">
        <v>30</v>
      </c>
      <c r="H150" s="9">
        <v>30</v>
      </c>
      <c r="I150" s="24" t="s">
        <v>37</v>
      </c>
      <c r="J150" s="9" t="s">
        <v>24</v>
      </c>
      <c r="K150" s="9" t="s">
        <v>28</v>
      </c>
      <c r="L150" s="9" t="s">
        <v>26</v>
      </c>
      <c r="M150" s="27"/>
      <c r="N150" s="27"/>
      <c r="O150" s="27"/>
      <c r="P150" s="76"/>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row>
    <row r="151" s="38" customFormat="true" ht="10" hidden="true" customHeight="true" spans="1:189">
      <c r="A151" s="4">
        <v>248</v>
      </c>
      <c r="B151" s="9" t="s">
        <v>195</v>
      </c>
      <c r="C151" s="9" t="s">
        <v>205</v>
      </c>
      <c r="D151" s="10" t="s">
        <v>211</v>
      </c>
      <c r="E151" s="9" t="s">
        <v>36</v>
      </c>
      <c r="F151" s="9" t="s">
        <v>21</v>
      </c>
      <c r="G151" s="18" t="s">
        <v>30</v>
      </c>
      <c r="H151" s="9">
        <v>30</v>
      </c>
      <c r="I151" s="24" t="s">
        <v>37</v>
      </c>
      <c r="J151" s="9" t="s">
        <v>24</v>
      </c>
      <c r="K151" s="9" t="s">
        <v>28</v>
      </c>
      <c r="L151" s="9" t="s">
        <v>26</v>
      </c>
      <c r="M151" s="27"/>
      <c r="N151" s="27"/>
      <c r="O151" s="27"/>
      <c r="P151" s="77"/>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row>
    <row r="152" s="38" customFormat="true" hidden="true" customHeight="true" spans="1:189">
      <c r="A152" s="4">
        <v>250</v>
      </c>
      <c r="B152" s="9" t="s">
        <v>195</v>
      </c>
      <c r="C152" s="9" t="s">
        <v>205</v>
      </c>
      <c r="D152" s="10" t="s">
        <v>212</v>
      </c>
      <c r="E152" s="9" t="s">
        <v>36</v>
      </c>
      <c r="F152" s="9" t="s">
        <v>21</v>
      </c>
      <c r="G152" s="18" t="s">
        <v>30</v>
      </c>
      <c r="H152" s="9">
        <v>60</v>
      </c>
      <c r="I152" s="24" t="s">
        <v>37</v>
      </c>
      <c r="J152" s="9" t="s">
        <v>24</v>
      </c>
      <c r="K152" s="71" t="s">
        <v>28</v>
      </c>
      <c r="L152" s="9" t="s">
        <v>26</v>
      </c>
      <c r="M152" s="27"/>
      <c r="N152" s="27"/>
      <c r="O152" s="27"/>
      <c r="P152" s="75"/>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row>
    <row r="153" s="38" customFormat="true" hidden="true" customHeight="true" spans="1:189">
      <c r="A153" s="4">
        <v>251</v>
      </c>
      <c r="B153" s="9" t="s">
        <v>195</v>
      </c>
      <c r="C153" s="9" t="s">
        <v>205</v>
      </c>
      <c r="D153" s="10" t="s">
        <v>213</v>
      </c>
      <c r="E153" s="9" t="s">
        <v>36</v>
      </c>
      <c r="F153" s="9" t="s">
        <v>21</v>
      </c>
      <c r="G153" s="18" t="s">
        <v>30</v>
      </c>
      <c r="H153" s="9">
        <v>45</v>
      </c>
      <c r="I153" s="24" t="s">
        <v>37</v>
      </c>
      <c r="J153" s="9" t="s">
        <v>24</v>
      </c>
      <c r="K153" s="9" t="s">
        <v>28</v>
      </c>
      <c r="L153" s="9" t="s">
        <v>26</v>
      </c>
      <c r="M153" s="27"/>
      <c r="N153" s="27"/>
      <c r="O153" s="27"/>
      <c r="P153" s="76"/>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row>
    <row r="154" s="38" customFormat="true" hidden="true" customHeight="true" spans="1:189">
      <c r="A154" s="4">
        <v>252</v>
      </c>
      <c r="B154" s="9" t="s">
        <v>195</v>
      </c>
      <c r="C154" s="9" t="s">
        <v>205</v>
      </c>
      <c r="D154" s="10" t="s">
        <v>214</v>
      </c>
      <c r="E154" s="9" t="s">
        <v>36</v>
      </c>
      <c r="F154" s="9" t="s">
        <v>21</v>
      </c>
      <c r="G154" s="14" t="s">
        <v>22</v>
      </c>
      <c r="H154" s="9">
        <v>45</v>
      </c>
      <c r="I154" s="24" t="s">
        <v>41</v>
      </c>
      <c r="J154" s="9" t="s">
        <v>24</v>
      </c>
      <c r="K154" s="23" t="s">
        <v>28</v>
      </c>
      <c r="L154" s="9" t="s">
        <v>26</v>
      </c>
      <c r="M154" s="27"/>
      <c r="N154" s="27"/>
      <c r="O154" s="27"/>
      <c r="P154" s="76"/>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row>
    <row r="155" s="38" customFormat="true" hidden="true" customHeight="true" spans="1:189">
      <c r="A155" s="4">
        <v>253</v>
      </c>
      <c r="B155" s="9" t="s">
        <v>195</v>
      </c>
      <c r="C155" s="9" t="s">
        <v>205</v>
      </c>
      <c r="D155" s="10" t="s">
        <v>215</v>
      </c>
      <c r="E155" s="71" t="s">
        <v>20</v>
      </c>
      <c r="F155" s="9" t="s">
        <v>21</v>
      </c>
      <c r="G155" s="14" t="s">
        <v>22</v>
      </c>
      <c r="H155" s="9">
        <v>60</v>
      </c>
      <c r="I155" s="74" t="s">
        <v>23</v>
      </c>
      <c r="J155" s="9" t="s">
        <v>24</v>
      </c>
      <c r="K155" s="9" t="s">
        <v>25</v>
      </c>
      <c r="L155" s="9" t="s">
        <v>26</v>
      </c>
      <c r="M155" s="27"/>
      <c r="N155" s="27"/>
      <c r="O155" s="27"/>
      <c r="P155" s="76"/>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row>
    <row r="156" s="38" customFormat="true" hidden="true" customHeight="true" spans="1:189">
      <c r="A156" s="4">
        <v>254</v>
      </c>
      <c r="B156" s="9" t="s">
        <v>195</v>
      </c>
      <c r="C156" s="9" t="s">
        <v>205</v>
      </c>
      <c r="D156" s="10" t="s">
        <v>216</v>
      </c>
      <c r="E156" s="9" t="s">
        <v>36</v>
      </c>
      <c r="F156" s="9" t="s">
        <v>21</v>
      </c>
      <c r="G156" s="18" t="s">
        <v>30</v>
      </c>
      <c r="H156" s="9">
        <v>30</v>
      </c>
      <c r="I156" s="24" t="s">
        <v>37</v>
      </c>
      <c r="J156" s="9" t="s">
        <v>24</v>
      </c>
      <c r="K156" s="71" t="s">
        <v>28</v>
      </c>
      <c r="L156" s="9" t="s">
        <v>26</v>
      </c>
      <c r="M156" s="27"/>
      <c r="N156" s="27"/>
      <c r="O156" s="27"/>
      <c r="P156" s="76"/>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row>
    <row r="157" s="38" customFormat="true" hidden="true" customHeight="true" spans="1:189">
      <c r="A157" s="4">
        <v>255</v>
      </c>
      <c r="B157" s="9" t="s">
        <v>195</v>
      </c>
      <c r="C157" s="9" t="s">
        <v>205</v>
      </c>
      <c r="D157" s="10" t="s">
        <v>217</v>
      </c>
      <c r="E157" s="71" t="s">
        <v>36</v>
      </c>
      <c r="F157" s="9" t="s">
        <v>21</v>
      </c>
      <c r="G157" s="14" t="s">
        <v>30</v>
      </c>
      <c r="H157" s="9">
        <v>45</v>
      </c>
      <c r="I157" s="24" t="s">
        <v>37</v>
      </c>
      <c r="J157" s="9" t="s">
        <v>24</v>
      </c>
      <c r="K157" s="9" t="s">
        <v>28</v>
      </c>
      <c r="L157" s="9" t="s">
        <v>26</v>
      </c>
      <c r="M157" s="27"/>
      <c r="N157" s="27">
        <v>2</v>
      </c>
      <c r="O157" s="27">
        <v>0</v>
      </c>
      <c r="P157" s="77"/>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row>
    <row r="158" s="39" customFormat="true" customHeight="true" spans="1:189">
      <c r="A158" s="4">
        <v>42</v>
      </c>
      <c r="B158" s="9" t="s">
        <v>195</v>
      </c>
      <c r="C158" s="9" t="s">
        <v>205</v>
      </c>
      <c r="D158" s="10" t="s">
        <v>218</v>
      </c>
      <c r="E158" s="9" t="s">
        <v>43</v>
      </c>
      <c r="F158" s="9" t="s">
        <v>78</v>
      </c>
      <c r="G158" s="14" t="s">
        <v>22</v>
      </c>
      <c r="H158" s="9">
        <v>120</v>
      </c>
      <c r="I158" s="24" t="s">
        <v>41</v>
      </c>
      <c r="J158" s="9" t="s">
        <v>24</v>
      </c>
      <c r="K158" s="23" t="s">
        <v>28</v>
      </c>
      <c r="L158" s="9" t="s">
        <v>26</v>
      </c>
      <c r="M158" s="27" t="s">
        <v>49</v>
      </c>
      <c r="N158" s="27">
        <v>3</v>
      </c>
      <c r="O158" s="27"/>
      <c r="P158" s="26" t="s">
        <v>50</v>
      </c>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row>
    <row r="159" s="38" customFormat="true" hidden="true" customHeight="true" spans="1:189">
      <c r="A159" s="4">
        <v>259</v>
      </c>
      <c r="B159" s="9" t="s">
        <v>195</v>
      </c>
      <c r="C159" s="9" t="s">
        <v>205</v>
      </c>
      <c r="D159" s="10" t="s">
        <v>219</v>
      </c>
      <c r="E159" s="9" t="s">
        <v>36</v>
      </c>
      <c r="F159" s="9" t="s">
        <v>21</v>
      </c>
      <c r="G159" s="18" t="s">
        <v>30</v>
      </c>
      <c r="H159" s="9">
        <v>45</v>
      </c>
      <c r="I159" s="24" t="s">
        <v>37</v>
      </c>
      <c r="J159" s="9" t="s">
        <v>24</v>
      </c>
      <c r="K159" s="9" t="s">
        <v>28</v>
      </c>
      <c r="L159" s="9" t="s">
        <v>26</v>
      </c>
      <c r="M159" s="27"/>
      <c r="N159" s="27"/>
      <c r="O159" s="27"/>
      <c r="P159" s="75"/>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row>
    <row r="160" s="38" customFormat="true" hidden="true" customHeight="true" spans="1:189">
      <c r="A160" s="4">
        <v>260</v>
      </c>
      <c r="B160" s="9" t="s">
        <v>195</v>
      </c>
      <c r="C160" s="9" t="s">
        <v>205</v>
      </c>
      <c r="D160" s="10" t="s">
        <v>220</v>
      </c>
      <c r="E160" s="9" t="s">
        <v>36</v>
      </c>
      <c r="F160" s="9" t="s">
        <v>21</v>
      </c>
      <c r="G160" s="18" t="s">
        <v>30</v>
      </c>
      <c r="H160" s="9">
        <v>45</v>
      </c>
      <c r="I160" s="24" t="s">
        <v>37</v>
      </c>
      <c r="J160" s="9" t="s">
        <v>24</v>
      </c>
      <c r="K160" s="9" t="s">
        <v>28</v>
      </c>
      <c r="L160" s="9" t="s">
        <v>26</v>
      </c>
      <c r="M160" s="27"/>
      <c r="N160" s="27"/>
      <c r="O160" s="27"/>
      <c r="P160" s="77"/>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row>
    <row r="161" s="39" customFormat="true" customHeight="true" spans="1:189">
      <c r="A161" s="4">
        <v>43</v>
      </c>
      <c r="B161" s="9" t="s">
        <v>195</v>
      </c>
      <c r="C161" s="9" t="s">
        <v>205</v>
      </c>
      <c r="D161" s="10" t="s">
        <v>217</v>
      </c>
      <c r="E161" s="9" t="s">
        <v>36</v>
      </c>
      <c r="F161" s="9" t="s">
        <v>21</v>
      </c>
      <c r="G161" s="14" t="s">
        <v>30</v>
      </c>
      <c r="H161" s="9">
        <v>45</v>
      </c>
      <c r="I161" s="24" t="s">
        <v>37</v>
      </c>
      <c r="J161" s="9" t="s">
        <v>24</v>
      </c>
      <c r="K161" s="9" t="s">
        <v>28</v>
      </c>
      <c r="L161" s="9" t="s">
        <v>26</v>
      </c>
      <c r="M161" s="27" t="s">
        <v>49</v>
      </c>
      <c r="N161" s="27">
        <v>2</v>
      </c>
      <c r="O161" s="27"/>
      <c r="P161" s="26" t="s">
        <v>50</v>
      </c>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row>
    <row r="162" s="39" customFormat="true" customHeight="true" spans="1:189">
      <c r="A162" s="4">
        <v>44</v>
      </c>
      <c r="B162" s="9" t="s">
        <v>195</v>
      </c>
      <c r="C162" s="9" t="s">
        <v>205</v>
      </c>
      <c r="D162" s="10" t="s">
        <v>220</v>
      </c>
      <c r="E162" s="9" t="s">
        <v>36</v>
      </c>
      <c r="F162" s="9" t="s">
        <v>21</v>
      </c>
      <c r="G162" s="18" t="s">
        <v>30</v>
      </c>
      <c r="H162" s="9">
        <v>45</v>
      </c>
      <c r="I162" s="24" t="s">
        <v>37</v>
      </c>
      <c r="J162" s="9" t="s">
        <v>24</v>
      </c>
      <c r="K162" s="9" t="s">
        <v>28</v>
      </c>
      <c r="L162" s="9" t="s">
        <v>26</v>
      </c>
      <c r="M162" s="27" t="s">
        <v>49</v>
      </c>
      <c r="N162" s="27">
        <v>1</v>
      </c>
      <c r="O162" s="27"/>
      <c r="P162" s="26" t="s">
        <v>50</v>
      </c>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row>
    <row r="163" s="39" customFormat="true" ht="25" customHeight="true" spans="1:189">
      <c r="A163" s="4">
        <v>45</v>
      </c>
      <c r="B163" s="9" t="s">
        <v>195</v>
      </c>
      <c r="C163" s="9" t="s">
        <v>205</v>
      </c>
      <c r="D163" s="10" t="s">
        <v>206</v>
      </c>
      <c r="E163" s="9" t="s">
        <v>47</v>
      </c>
      <c r="F163" s="9" t="s">
        <v>78</v>
      </c>
      <c r="G163" s="18" t="s">
        <v>30</v>
      </c>
      <c r="H163" s="9">
        <v>45</v>
      </c>
      <c r="I163" s="24" t="s">
        <v>37</v>
      </c>
      <c r="J163" s="9" t="s">
        <v>24</v>
      </c>
      <c r="K163" s="9" t="s">
        <v>28</v>
      </c>
      <c r="L163" s="9" t="s">
        <v>26</v>
      </c>
      <c r="M163" s="27" t="s">
        <v>49</v>
      </c>
      <c r="N163" s="27">
        <v>1</v>
      </c>
      <c r="O163" s="27"/>
      <c r="P163" s="26" t="s">
        <v>50</v>
      </c>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row>
    <row r="164" s="39" customFormat="true" ht="24" customHeight="true" spans="1:189">
      <c r="A164" s="4">
        <v>46</v>
      </c>
      <c r="B164" s="9" t="s">
        <v>195</v>
      </c>
      <c r="C164" s="9" t="s">
        <v>205</v>
      </c>
      <c r="D164" s="10" t="s">
        <v>212</v>
      </c>
      <c r="E164" s="9" t="s">
        <v>36</v>
      </c>
      <c r="F164" s="9" t="s">
        <v>21</v>
      </c>
      <c r="G164" s="18" t="s">
        <v>30</v>
      </c>
      <c r="H164" s="9">
        <v>60</v>
      </c>
      <c r="I164" s="24" t="s">
        <v>37</v>
      </c>
      <c r="J164" s="9" t="s">
        <v>24</v>
      </c>
      <c r="K164" s="9" t="s">
        <v>28</v>
      </c>
      <c r="L164" s="9" t="s">
        <v>26</v>
      </c>
      <c r="M164" s="27" t="s">
        <v>49</v>
      </c>
      <c r="N164" s="27">
        <v>1</v>
      </c>
      <c r="O164" s="27"/>
      <c r="P164" s="26" t="s">
        <v>50</v>
      </c>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row>
    <row r="165" s="40" customFormat="true" customHeight="true" spans="1:16">
      <c r="A165" s="4">
        <v>47</v>
      </c>
      <c r="B165" s="9" t="s">
        <v>195</v>
      </c>
      <c r="C165" s="9" t="s">
        <v>221</v>
      </c>
      <c r="D165" s="10" t="s">
        <v>222</v>
      </c>
      <c r="E165" s="9" t="s">
        <v>43</v>
      </c>
      <c r="F165" s="9" t="s">
        <v>21</v>
      </c>
      <c r="G165" s="18" t="s">
        <v>30</v>
      </c>
      <c r="H165" s="9">
        <v>150</v>
      </c>
      <c r="I165" s="24" t="s">
        <v>37</v>
      </c>
      <c r="J165" s="9" t="s">
        <v>223</v>
      </c>
      <c r="K165" s="23" t="s">
        <v>28</v>
      </c>
      <c r="L165" s="9" t="s">
        <v>26</v>
      </c>
      <c r="M165" s="27" t="s">
        <v>49</v>
      </c>
      <c r="N165" s="27">
        <v>1</v>
      </c>
      <c r="O165" s="27"/>
      <c r="P165" s="26" t="s">
        <v>50</v>
      </c>
    </row>
    <row r="166" s="41" customFormat="true" customHeight="true" spans="1:189">
      <c r="A166" s="4">
        <v>48</v>
      </c>
      <c r="B166" s="9" t="s">
        <v>195</v>
      </c>
      <c r="C166" s="9" t="s">
        <v>221</v>
      </c>
      <c r="D166" s="10" t="s">
        <v>224</v>
      </c>
      <c r="E166" s="9" t="s">
        <v>36</v>
      </c>
      <c r="F166" s="9" t="s">
        <v>78</v>
      </c>
      <c r="G166" s="14" t="s">
        <v>22</v>
      </c>
      <c r="H166" s="9">
        <v>240</v>
      </c>
      <c r="I166" s="24" t="s">
        <v>41</v>
      </c>
      <c r="J166" s="9" t="s">
        <v>24</v>
      </c>
      <c r="K166" s="9" t="s">
        <v>28</v>
      </c>
      <c r="L166" s="9" t="s">
        <v>26</v>
      </c>
      <c r="M166" s="27" t="s">
        <v>49</v>
      </c>
      <c r="N166" s="27">
        <v>1</v>
      </c>
      <c r="O166" s="27"/>
      <c r="P166" s="26" t="s">
        <v>50</v>
      </c>
      <c r="Q166" s="44"/>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row>
    <row r="167" s="38" customFormat="true" hidden="true" customHeight="true" spans="1:189">
      <c r="A167" s="4">
        <v>264</v>
      </c>
      <c r="B167" s="9" t="s">
        <v>195</v>
      </c>
      <c r="C167" s="9" t="s">
        <v>221</v>
      </c>
      <c r="D167" s="10" t="s">
        <v>225</v>
      </c>
      <c r="E167" s="9" t="s">
        <v>36</v>
      </c>
      <c r="F167" s="9" t="s">
        <v>21</v>
      </c>
      <c r="G167" s="18" t="s">
        <v>30</v>
      </c>
      <c r="H167" s="9">
        <v>30</v>
      </c>
      <c r="I167" s="24" t="s">
        <v>37</v>
      </c>
      <c r="J167" s="9" t="s">
        <v>24</v>
      </c>
      <c r="K167" s="9" t="s">
        <v>28</v>
      </c>
      <c r="L167" s="9" t="s">
        <v>26</v>
      </c>
      <c r="M167" s="27"/>
      <c r="N167" s="27"/>
      <c r="O167" s="27"/>
      <c r="P167" s="75"/>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row>
    <row r="168" s="38" customFormat="true" hidden="true" customHeight="true" spans="1:189">
      <c r="A168" s="4">
        <v>265</v>
      </c>
      <c r="B168" s="9" t="s">
        <v>195</v>
      </c>
      <c r="C168" s="9" t="s">
        <v>221</v>
      </c>
      <c r="D168" s="10" t="s">
        <v>226</v>
      </c>
      <c r="E168" s="9" t="s">
        <v>36</v>
      </c>
      <c r="F168" s="9" t="s">
        <v>21</v>
      </c>
      <c r="G168" s="18" t="s">
        <v>30</v>
      </c>
      <c r="H168" s="9">
        <v>30</v>
      </c>
      <c r="I168" s="24" t="s">
        <v>37</v>
      </c>
      <c r="J168" s="9" t="s">
        <v>24</v>
      </c>
      <c r="K168" s="9" t="s">
        <v>28</v>
      </c>
      <c r="L168" s="9" t="s">
        <v>26</v>
      </c>
      <c r="M168" s="27"/>
      <c r="N168" s="27"/>
      <c r="O168" s="27"/>
      <c r="P168" s="76"/>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row>
    <row r="169" s="38" customFormat="true" hidden="true" customHeight="true" spans="1:189">
      <c r="A169" s="4">
        <v>266</v>
      </c>
      <c r="B169" s="9" t="s">
        <v>195</v>
      </c>
      <c r="C169" s="9" t="s">
        <v>221</v>
      </c>
      <c r="D169" s="10" t="s">
        <v>227</v>
      </c>
      <c r="E169" s="9" t="s">
        <v>36</v>
      </c>
      <c r="F169" s="9" t="s">
        <v>21</v>
      </c>
      <c r="G169" s="18" t="s">
        <v>30</v>
      </c>
      <c r="H169" s="9">
        <v>30</v>
      </c>
      <c r="I169" s="24" t="s">
        <v>37</v>
      </c>
      <c r="J169" s="9" t="s">
        <v>24</v>
      </c>
      <c r="K169" s="9" t="s">
        <v>28</v>
      </c>
      <c r="L169" s="9" t="s">
        <v>26</v>
      </c>
      <c r="M169" s="27"/>
      <c r="N169" s="27"/>
      <c r="O169" s="27"/>
      <c r="P169" s="76"/>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row>
    <row r="170" s="38" customFormat="true" hidden="true" customHeight="true" spans="1:189">
      <c r="A170" s="4">
        <v>267</v>
      </c>
      <c r="B170" s="9" t="s">
        <v>195</v>
      </c>
      <c r="C170" s="9" t="s">
        <v>221</v>
      </c>
      <c r="D170" s="10" t="s">
        <v>228</v>
      </c>
      <c r="E170" s="9" t="s">
        <v>36</v>
      </c>
      <c r="F170" s="9" t="s">
        <v>21</v>
      </c>
      <c r="G170" s="18" t="s">
        <v>30</v>
      </c>
      <c r="H170" s="9">
        <v>30</v>
      </c>
      <c r="I170" s="24" t="s">
        <v>37</v>
      </c>
      <c r="J170" s="9" t="s">
        <v>24</v>
      </c>
      <c r="K170" s="9" t="s">
        <v>28</v>
      </c>
      <c r="L170" s="9" t="s">
        <v>26</v>
      </c>
      <c r="M170" s="27"/>
      <c r="N170" s="27"/>
      <c r="O170" s="27"/>
      <c r="P170" s="76"/>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row>
    <row r="171" s="38" customFormat="true" hidden="true" customHeight="true" spans="1:189">
      <c r="A171" s="4">
        <v>268</v>
      </c>
      <c r="B171" s="9" t="s">
        <v>195</v>
      </c>
      <c r="C171" s="24" t="s">
        <v>229</v>
      </c>
      <c r="D171" s="10" t="s">
        <v>230</v>
      </c>
      <c r="E171" s="9" t="s">
        <v>36</v>
      </c>
      <c r="F171" s="9" t="s">
        <v>21</v>
      </c>
      <c r="G171" s="18" t="s">
        <v>30</v>
      </c>
      <c r="H171" s="9">
        <v>30</v>
      </c>
      <c r="I171" s="24" t="s">
        <v>37</v>
      </c>
      <c r="J171" s="9" t="s">
        <v>24</v>
      </c>
      <c r="K171" s="23" t="s">
        <v>28</v>
      </c>
      <c r="L171" s="9" t="s">
        <v>26</v>
      </c>
      <c r="M171" s="27"/>
      <c r="N171" s="27"/>
      <c r="O171" s="27"/>
      <c r="P171" s="76"/>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row>
    <row r="172" s="38" customFormat="true" hidden="true" customHeight="true" spans="1:189">
      <c r="A172" s="4">
        <v>269</v>
      </c>
      <c r="B172" s="9" t="s">
        <v>195</v>
      </c>
      <c r="C172" s="9" t="s">
        <v>231</v>
      </c>
      <c r="D172" s="10" t="s">
        <v>232</v>
      </c>
      <c r="E172" s="71" t="s">
        <v>36</v>
      </c>
      <c r="F172" s="9" t="s">
        <v>21</v>
      </c>
      <c r="G172" s="18" t="s">
        <v>30</v>
      </c>
      <c r="H172" s="9">
        <v>45</v>
      </c>
      <c r="I172" s="24" t="s">
        <v>37</v>
      </c>
      <c r="J172" s="9" t="s">
        <v>24</v>
      </c>
      <c r="K172" s="9" t="s">
        <v>28</v>
      </c>
      <c r="L172" s="9" t="s">
        <v>26</v>
      </c>
      <c r="M172" s="27"/>
      <c r="N172" s="27"/>
      <c r="O172" s="27"/>
      <c r="P172" s="76"/>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row>
    <row r="173" s="38" customFormat="true" hidden="true" customHeight="true" spans="1:189">
      <c r="A173" s="4">
        <v>270</v>
      </c>
      <c r="B173" s="9" t="s">
        <v>195</v>
      </c>
      <c r="C173" s="9" t="s">
        <v>231</v>
      </c>
      <c r="D173" s="10" t="s">
        <v>233</v>
      </c>
      <c r="E173" s="71" t="s">
        <v>36</v>
      </c>
      <c r="F173" s="9" t="s">
        <v>21</v>
      </c>
      <c r="G173" s="18" t="s">
        <v>30</v>
      </c>
      <c r="H173" s="9">
        <v>60</v>
      </c>
      <c r="I173" s="24" t="s">
        <v>37</v>
      </c>
      <c r="J173" s="9" t="s">
        <v>24</v>
      </c>
      <c r="K173" s="9" t="s">
        <v>28</v>
      </c>
      <c r="L173" s="9" t="s">
        <v>26</v>
      </c>
      <c r="M173" s="27"/>
      <c r="N173" s="27"/>
      <c r="O173" s="27"/>
      <c r="P173" s="77"/>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row>
    <row r="174" s="39" customFormat="true" customHeight="true" spans="1:189">
      <c r="A174" s="4">
        <v>49</v>
      </c>
      <c r="B174" s="9" t="s">
        <v>195</v>
      </c>
      <c r="C174" s="9" t="s">
        <v>231</v>
      </c>
      <c r="D174" s="10" t="s">
        <v>234</v>
      </c>
      <c r="E174" s="9" t="s">
        <v>47</v>
      </c>
      <c r="F174" s="9" t="s">
        <v>68</v>
      </c>
      <c r="G174" s="18" t="s">
        <v>30</v>
      </c>
      <c r="H174" s="9">
        <v>500</v>
      </c>
      <c r="I174" s="24" t="s">
        <v>37</v>
      </c>
      <c r="J174" s="9" t="s">
        <v>223</v>
      </c>
      <c r="K174" s="9" t="s">
        <v>28</v>
      </c>
      <c r="L174" s="9" t="s">
        <v>121</v>
      </c>
      <c r="M174" s="27">
        <v>1</v>
      </c>
      <c r="N174" s="27">
        <v>2</v>
      </c>
      <c r="O174" s="27">
        <v>1</v>
      </c>
      <c r="P174" s="26" t="s">
        <v>50</v>
      </c>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row>
    <row r="175" s="39" customFormat="true" ht="34" customHeight="true" spans="1:189">
      <c r="A175" s="4">
        <v>50</v>
      </c>
      <c r="B175" s="9" t="s">
        <v>195</v>
      </c>
      <c r="C175" s="9" t="s">
        <v>231</v>
      </c>
      <c r="D175" s="10" t="s">
        <v>235</v>
      </c>
      <c r="E175" s="9" t="s">
        <v>43</v>
      </c>
      <c r="F175" s="9" t="s">
        <v>68</v>
      </c>
      <c r="G175" s="18" t="s">
        <v>30</v>
      </c>
      <c r="H175" s="9">
        <v>400</v>
      </c>
      <c r="I175" s="24" t="s">
        <v>37</v>
      </c>
      <c r="J175" s="9" t="s">
        <v>223</v>
      </c>
      <c r="K175" s="9" t="s">
        <v>28</v>
      </c>
      <c r="L175" s="9" t="s">
        <v>121</v>
      </c>
      <c r="M175" s="27">
        <v>1</v>
      </c>
      <c r="N175" s="27">
        <v>2</v>
      </c>
      <c r="O175" s="27">
        <v>1</v>
      </c>
      <c r="P175" s="26" t="s">
        <v>50</v>
      </c>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row>
    <row r="176" s="39" customFormat="true" customHeight="true" spans="1:189">
      <c r="A176" s="50">
        <v>51</v>
      </c>
      <c r="B176" s="71" t="s">
        <v>195</v>
      </c>
      <c r="C176" s="71" t="s">
        <v>231</v>
      </c>
      <c r="D176" s="72" t="s">
        <v>236</v>
      </c>
      <c r="E176" s="71" t="s">
        <v>47</v>
      </c>
      <c r="F176" s="71" t="s">
        <v>68</v>
      </c>
      <c r="G176" s="73" t="s">
        <v>30</v>
      </c>
      <c r="H176" s="71">
        <v>600</v>
      </c>
      <c r="I176" s="74" t="s">
        <v>37</v>
      </c>
      <c r="J176" s="71" t="s">
        <v>223</v>
      </c>
      <c r="K176" s="71" t="s">
        <v>28</v>
      </c>
      <c r="L176" s="71" t="s">
        <v>26</v>
      </c>
      <c r="M176" s="62">
        <v>1</v>
      </c>
      <c r="N176" s="62">
        <v>2</v>
      </c>
      <c r="O176" s="62">
        <v>2</v>
      </c>
      <c r="P176" s="61" t="s">
        <v>71</v>
      </c>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row>
    <row r="177" s="39" customFormat="true" customHeight="true" spans="1:189">
      <c r="A177" s="50">
        <v>52</v>
      </c>
      <c r="B177" s="71" t="s">
        <v>195</v>
      </c>
      <c r="C177" s="71" t="s">
        <v>231</v>
      </c>
      <c r="D177" s="72" t="s">
        <v>237</v>
      </c>
      <c r="E177" s="71" t="s">
        <v>47</v>
      </c>
      <c r="F177" s="71" t="s">
        <v>68</v>
      </c>
      <c r="G177" s="73" t="s">
        <v>30</v>
      </c>
      <c r="H177" s="71">
        <v>90</v>
      </c>
      <c r="I177" s="74" t="s">
        <v>37</v>
      </c>
      <c r="J177" s="71" t="s">
        <v>223</v>
      </c>
      <c r="K177" s="71" t="s">
        <v>28</v>
      </c>
      <c r="L177" s="71" t="s">
        <v>26</v>
      </c>
      <c r="M177" s="62">
        <v>1</v>
      </c>
      <c r="N177" s="62">
        <v>1</v>
      </c>
      <c r="O177" s="62">
        <v>1</v>
      </c>
      <c r="P177" s="61" t="s">
        <v>71</v>
      </c>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row>
    <row r="178" s="39" customFormat="true" customHeight="true" spans="1:189">
      <c r="A178" s="50">
        <v>53</v>
      </c>
      <c r="B178" s="71" t="s">
        <v>195</v>
      </c>
      <c r="C178" s="71" t="s">
        <v>231</v>
      </c>
      <c r="D178" s="72" t="s">
        <v>238</v>
      </c>
      <c r="E178" s="71" t="s">
        <v>47</v>
      </c>
      <c r="F178" s="71" t="s">
        <v>68</v>
      </c>
      <c r="G178" s="73" t="s">
        <v>30</v>
      </c>
      <c r="H178" s="71">
        <v>800</v>
      </c>
      <c r="I178" s="74" t="s">
        <v>37</v>
      </c>
      <c r="J178" s="71" t="s">
        <v>223</v>
      </c>
      <c r="K178" s="71" t="s">
        <v>28</v>
      </c>
      <c r="L178" s="71" t="s">
        <v>26</v>
      </c>
      <c r="M178" s="62">
        <v>1</v>
      </c>
      <c r="N178" s="62">
        <v>2</v>
      </c>
      <c r="O178" s="62">
        <v>2</v>
      </c>
      <c r="P178" s="61" t="s">
        <v>71</v>
      </c>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row>
    <row r="179" s="38" customFormat="true" hidden="true" customHeight="true" spans="1:189">
      <c r="A179" s="4">
        <v>278</v>
      </c>
      <c r="B179" s="9" t="s">
        <v>195</v>
      </c>
      <c r="C179" s="9" t="s">
        <v>231</v>
      </c>
      <c r="D179" s="10" t="s">
        <v>239</v>
      </c>
      <c r="E179" s="9" t="s">
        <v>47</v>
      </c>
      <c r="F179" s="9" t="s">
        <v>68</v>
      </c>
      <c r="G179" s="18" t="s">
        <v>30</v>
      </c>
      <c r="H179" s="9">
        <v>60</v>
      </c>
      <c r="I179" s="24" t="s">
        <v>37</v>
      </c>
      <c r="J179" s="9" t="s">
        <v>24</v>
      </c>
      <c r="K179" s="9" t="s">
        <v>28</v>
      </c>
      <c r="L179" s="9" t="s">
        <v>26</v>
      </c>
      <c r="M179" s="27">
        <v>1</v>
      </c>
      <c r="N179" s="27">
        <v>1</v>
      </c>
      <c r="O179" s="27">
        <v>1</v>
      </c>
      <c r="P179" s="75"/>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row>
    <row r="180" s="38" customFormat="true" ht="36" hidden="true" customHeight="true" spans="1:189">
      <c r="A180" s="4">
        <v>279</v>
      </c>
      <c r="B180" s="9" t="s">
        <v>195</v>
      </c>
      <c r="C180" s="9" t="s">
        <v>231</v>
      </c>
      <c r="D180" s="10" t="s">
        <v>240</v>
      </c>
      <c r="E180" s="9" t="s">
        <v>43</v>
      </c>
      <c r="F180" s="9" t="s">
        <v>21</v>
      </c>
      <c r="G180" s="18" t="s">
        <v>30</v>
      </c>
      <c r="H180" s="9">
        <v>30</v>
      </c>
      <c r="I180" s="24" t="s">
        <v>37</v>
      </c>
      <c r="J180" s="9" t="s">
        <v>24</v>
      </c>
      <c r="K180" s="9" t="s">
        <v>28</v>
      </c>
      <c r="L180" s="9" t="s">
        <v>26</v>
      </c>
      <c r="M180" s="27"/>
      <c r="N180" s="27"/>
      <c r="O180" s="27"/>
      <c r="P180" s="76"/>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row>
    <row r="181" s="38" customFormat="true" hidden="true" customHeight="true" spans="1:189">
      <c r="A181" s="4">
        <v>280</v>
      </c>
      <c r="B181" s="9" t="s">
        <v>195</v>
      </c>
      <c r="C181" s="9" t="s">
        <v>231</v>
      </c>
      <c r="D181" s="10" t="s">
        <v>241</v>
      </c>
      <c r="E181" s="9" t="s">
        <v>36</v>
      </c>
      <c r="F181" s="9" t="s">
        <v>21</v>
      </c>
      <c r="G181" s="18" t="s">
        <v>30</v>
      </c>
      <c r="H181" s="9">
        <v>30</v>
      </c>
      <c r="I181" s="24" t="s">
        <v>37</v>
      </c>
      <c r="J181" s="9" t="s">
        <v>24</v>
      </c>
      <c r="K181" s="9" t="s">
        <v>28</v>
      </c>
      <c r="L181" s="9" t="s">
        <v>26</v>
      </c>
      <c r="M181" s="27"/>
      <c r="N181" s="27"/>
      <c r="O181" s="27"/>
      <c r="P181" s="76"/>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row>
    <row r="182" s="38" customFormat="true" hidden="true" customHeight="true" spans="1:189">
      <c r="A182" s="4">
        <v>281</v>
      </c>
      <c r="B182" s="9" t="s">
        <v>195</v>
      </c>
      <c r="C182" s="9" t="s">
        <v>231</v>
      </c>
      <c r="D182" s="10" t="s">
        <v>242</v>
      </c>
      <c r="E182" s="9" t="s">
        <v>43</v>
      </c>
      <c r="F182" s="9" t="s">
        <v>21</v>
      </c>
      <c r="G182" s="14" t="s">
        <v>22</v>
      </c>
      <c r="H182" s="9">
        <v>30</v>
      </c>
      <c r="I182" s="24" t="s">
        <v>41</v>
      </c>
      <c r="J182" s="9" t="s">
        <v>24</v>
      </c>
      <c r="K182" s="9" t="s">
        <v>28</v>
      </c>
      <c r="L182" s="9" t="s">
        <v>26</v>
      </c>
      <c r="M182" s="27"/>
      <c r="N182" s="27"/>
      <c r="O182" s="27"/>
      <c r="P182" s="76"/>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row>
    <row r="183" s="38" customFormat="true" hidden="true" customHeight="true" spans="1:189">
      <c r="A183" s="4">
        <v>282</v>
      </c>
      <c r="B183" s="9" t="s">
        <v>195</v>
      </c>
      <c r="C183" s="9" t="s">
        <v>231</v>
      </c>
      <c r="D183" s="10" t="s">
        <v>243</v>
      </c>
      <c r="E183" s="9" t="s">
        <v>43</v>
      </c>
      <c r="F183" s="9" t="s">
        <v>21</v>
      </c>
      <c r="G183" s="14" t="s">
        <v>22</v>
      </c>
      <c r="H183" s="9">
        <v>30</v>
      </c>
      <c r="I183" s="24" t="s">
        <v>41</v>
      </c>
      <c r="J183" s="9" t="s">
        <v>24</v>
      </c>
      <c r="K183" s="9" t="s">
        <v>28</v>
      </c>
      <c r="L183" s="9" t="s">
        <v>26</v>
      </c>
      <c r="M183" s="27"/>
      <c r="N183" s="27"/>
      <c r="O183" s="27"/>
      <c r="P183" s="76"/>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row>
    <row r="184" s="38" customFormat="true" hidden="true" customHeight="true" spans="1:189">
      <c r="A184" s="4">
        <v>283</v>
      </c>
      <c r="B184" s="9" t="s">
        <v>244</v>
      </c>
      <c r="C184" s="9" t="s">
        <v>245</v>
      </c>
      <c r="D184" s="10" t="s">
        <v>246</v>
      </c>
      <c r="E184" s="9" t="s">
        <v>43</v>
      </c>
      <c r="F184" s="9" t="s">
        <v>21</v>
      </c>
      <c r="G184" s="18" t="s">
        <v>30</v>
      </c>
      <c r="H184" s="9">
        <v>30</v>
      </c>
      <c r="I184" s="74" t="s">
        <v>56</v>
      </c>
      <c r="J184" s="9" t="s">
        <v>24</v>
      </c>
      <c r="K184" s="9" t="s">
        <v>28</v>
      </c>
      <c r="L184" s="9" t="s">
        <v>26</v>
      </c>
      <c r="M184" s="27"/>
      <c r="N184" s="27"/>
      <c r="O184" s="27"/>
      <c r="P184" s="76"/>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row>
    <row r="185" s="38" customFormat="true" hidden="true" customHeight="true" spans="1:189">
      <c r="A185" s="4">
        <v>284</v>
      </c>
      <c r="B185" s="9" t="s">
        <v>244</v>
      </c>
      <c r="C185" s="9" t="s">
        <v>245</v>
      </c>
      <c r="D185" s="10" t="s">
        <v>247</v>
      </c>
      <c r="E185" s="9" t="s">
        <v>43</v>
      </c>
      <c r="F185" s="9" t="s">
        <v>21</v>
      </c>
      <c r="G185" s="18" t="s">
        <v>30</v>
      </c>
      <c r="H185" s="9">
        <v>30</v>
      </c>
      <c r="I185" s="74" t="s">
        <v>56</v>
      </c>
      <c r="J185" s="9" t="s">
        <v>24</v>
      </c>
      <c r="K185" s="9" t="s">
        <v>28</v>
      </c>
      <c r="L185" s="9" t="s">
        <v>26</v>
      </c>
      <c r="M185" s="27"/>
      <c r="N185" s="27"/>
      <c r="O185" s="27"/>
      <c r="P185" s="76"/>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row>
    <row r="186" s="38" customFormat="true" hidden="true" customHeight="true" spans="1:189">
      <c r="A186" s="4">
        <v>285</v>
      </c>
      <c r="B186" s="9" t="s">
        <v>244</v>
      </c>
      <c r="C186" s="9" t="s">
        <v>245</v>
      </c>
      <c r="D186" s="10" t="s">
        <v>248</v>
      </c>
      <c r="E186" s="9" t="s">
        <v>43</v>
      </c>
      <c r="F186" s="9" t="s">
        <v>21</v>
      </c>
      <c r="G186" s="18" t="s">
        <v>30</v>
      </c>
      <c r="H186" s="9">
        <v>60</v>
      </c>
      <c r="I186" s="74" t="s">
        <v>56</v>
      </c>
      <c r="J186" s="9" t="s">
        <v>249</v>
      </c>
      <c r="K186" s="71" t="s">
        <v>70</v>
      </c>
      <c r="L186" s="9" t="s">
        <v>121</v>
      </c>
      <c r="M186" s="27"/>
      <c r="N186" s="27"/>
      <c r="O186" s="27"/>
      <c r="P186" s="76"/>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row>
    <row r="187" s="38" customFormat="true" ht="40.5" hidden="true" customHeight="true" spans="1:189">
      <c r="A187" s="4">
        <v>286</v>
      </c>
      <c r="B187" s="9" t="s">
        <v>244</v>
      </c>
      <c r="C187" s="9" t="s">
        <v>245</v>
      </c>
      <c r="D187" s="10" t="s">
        <v>250</v>
      </c>
      <c r="E187" s="9" t="s">
        <v>43</v>
      </c>
      <c r="F187" s="9" t="s">
        <v>21</v>
      </c>
      <c r="G187" s="18" t="s">
        <v>22</v>
      </c>
      <c r="H187" s="9">
        <v>45</v>
      </c>
      <c r="I187" s="74" t="s">
        <v>167</v>
      </c>
      <c r="J187" s="9" t="s">
        <v>24</v>
      </c>
      <c r="K187" s="9" t="s">
        <v>28</v>
      </c>
      <c r="L187" s="9" t="s">
        <v>26</v>
      </c>
      <c r="M187" s="27"/>
      <c r="N187" s="27"/>
      <c r="O187" s="27"/>
      <c r="P187" s="77"/>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row>
    <row r="188" s="39" customFormat="true" customHeight="true" spans="1:189">
      <c r="A188" s="4">
        <v>54</v>
      </c>
      <c r="B188" s="9" t="s">
        <v>244</v>
      </c>
      <c r="C188" s="9" t="s">
        <v>245</v>
      </c>
      <c r="D188" s="10" t="s">
        <v>251</v>
      </c>
      <c r="E188" s="9" t="s">
        <v>47</v>
      </c>
      <c r="F188" s="9" t="s">
        <v>68</v>
      </c>
      <c r="G188" s="18" t="s">
        <v>30</v>
      </c>
      <c r="H188" s="9">
        <v>240</v>
      </c>
      <c r="I188" s="24" t="s">
        <v>37</v>
      </c>
      <c r="J188" s="9" t="s">
        <v>223</v>
      </c>
      <c r="K188" s="9" t="s">
        <v>28</v>
      </c>
      <c r="L188" s="9" t="s">
        <v>26</v>
      </c>
      <c r="M188" s="27">
        <v>1</v>
      </c>
      <c r="N188" s="27">
        <v>1</v>
      </c>
      <c r="O188" s="27">
        <v>1</v>
      </c>
      <c r="P188" s="26" t="s">
        <v>50</v>
      </c>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row>
    <row r="189" s="38" customFormat="true" hidden="true" customHeight="true" spans="1:189">
      <c r="A189" s="4">
        <v>289</v>
      </c>
      <c r="B189" s="9" t="s">
        <v>244</v>
      </c>
      <c r="C189" s="9" t="s">
        <v>245</v>
      </c>
      <c r="D189" s="10" t="s">
        <v>252</v>
      </c>
      <c r="E189" s="9" t="s">
        <v>43</v>
      </c>
      <c r="F189" s="9" t="s">
        <v>21</v>
      </c>
      <c r="G189" s="18" t="s">
        <v>30</v>
      </c>
      <c r="H189" s="9">
        <v>30</v>
      </c>
      <c r="I189" s="74" t="s">
        <v>56</v>
      </c>
      <c r="J189" s="9" t="s">
        <v>24</v>
      </c>
      <c r="K189" s="9" t="s">
        <v>28</v>
      </c>
      <c r="L189" s="9" t="s">
        <v>26</v>
      </c>
      <c r="M189" s="27"/>
      <c r="N189" s="27"/>
      <c r="O189" s="27"/>
      <c r="P189" s="75"/>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row>
    <row r="190" s="38" customFormat="true" hidden="true" customHeight="true" spans="1:189">
      <c r="A190" s="4">
        <v>290</v>
      </c>
      <c r="B190" s="9" t="s">
        <v>244</v>
      </c>
      <c r="C190" s="9" t="s">
        <v>245</v>
      </c>
      <c r="D190" s="10" t="s">
        <v>253</v>
      </c>
      <c r="E190" s="9" t="s">
        <v>43</v>
      </c>
      <c r="F190" s="9" t="s">
        <v>21</v>
      </c>
      <c r="G190" s="18" t="s">
        <v>30</v>
      </c>
      <c r="H190" s="9">
        <v>30</v>
      </c>
      <c r="I190" s="74" t="s">
        <v>56</v>
      </c>
      <c r="J190" s="9" t="s">
        <v>24</v>
      </c>
      <c r="K190" s="9" t="s">
        <v>28</v>
      </c>
      <c r="L190" s="9" t="s">
        <v>26</v>
      </c>
      <c r="M190" s="27"/>
      <c r="N190" s="27"/>
      <c r="O190" s="27"/>
      <c r="P190" s="76"/>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row>
    <row r="191" s="38" customFormat="true" hidden="true" customHeight="true" spans="1:189">
      <c r="A191" s="4">
        <v>291</v>
      </c>
      <c r="B191" s="9" t="s">
        <v>244</v>
      </c>
      <c r="C191" s="9" t="s">
        <v>245</v>
      </c>
      <c r="D191" s="10" t="s">
        <v>254</v>
      </c>
      <c r="E191" s="71" t="s">
        <v>34</v>
      </c>
      <c r="F191" s="9" t="s">
        <v>21</v>
      </c>
      <c r="G191" s="14" t="s">
        <v>22</v>
      </c>
      <c r="H191" s="9">
        <v>30</v>
      </c>
      <c r="I191" s="24" t="s">
        <v>23</v>
      </c>
      <c r="J191" s="9" t="s">
        <v>24</v>
      </c>
      <c r="K191" s="9" t="s">
        <v>28</v>
      </c>
      <c r="L191" s="9" t="s">
        <v>26</v>
      </c>
      <c r="M191" s="27"/>
      <c r="N191" s="27"/>
      <c r="O191" s="27"/>
      <c r="P191" s="77"/>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row>
    <row r="192" s="38" customFormat="true" hidden="true" customHeight="true" spans="1:189">
      <c r="A192" s="4">
        <v>294</v>
      </c>
      <c r="B192" s="9" t="s">
        <v>244</v>
      </c>
      <c r="C192" s="9" t="s">
        <v>255</v>
      </c>
      <c r="D192" s="10" t="s">
        <v>256</v>
      </c>
      <c r="E192" s="71" t="s">
        <v>34</v>
      </c>
      <c r="F192" s="9" t="s">
        <v>21</v>
      </c>
      <c r="G192" s="18" t="s">
        <v>30</v>
      </c>
      <c r="H192" s="9">
        <v>30</v>
      </c>
      <c r="I192" s="24" t="s">
        <v>31</v>
      </c>
      <c r="J192" s="9" t="s">
        <v>24</v>
      </c>
      <c r="K192" s="9" t="s">
        <v>28</v>
      </c>
      <c r="L192" s="9" t="s">
        <v>26</v>
      </c>
      <c r="M192" s="27"/>
      <c r="N192" s="27"/>
      <c r="O192" s="27"/>
      <c r="P192" s="78"/>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row>
    <row r="193" s="39" customFormat="true" ht="25.5" spans="1:189">
      <c r="A193" s="4">
        <v>55</v>
      </c>
      <c r="B193" s="9" t="s">
        <v>244</v>
      </c>
      <c r="C193" s="9" t="s">
        <v>255</v>
      </c>
      <c r="D193" s="10" t="s">
        <v>257</v>
      </c>
      <c r="E193" s="9" t="s">
        <v>43</v>
      </c>
      <c r="F193" s="9" t="s">
        <v>68</v>
      </c>
      <c r="G193" s="18" t="s">
        <v>30</v>
      </c>
      <c r="H193" s="9">
        <v>180</v>
      </c>
      <c r="I193" s="24" t="s">
        <v>37</v>
      </c>
      <c r="J193" s="9" t="s">
        <v>223</v>
      </c>
      <c r="K193" s="9" t="s">
        <v>28</v>
      </c>
      <c r="L193" s="9" t="s">
        <v>121</v>
      </c>
      <c r="M193" s="27" t="s">
        <v>49</v>
      </c>
      <c r="N193" s="27">
        <v>1</v>
      </c>
      <c r="O193" s="27"/>
      <c r="P193" s="26" t="s">
        <v>50</v>
      </c>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row>
    <row r="194" s="38" customFormat="true" hidden="true" customHeight="true" spans="1:189">
      <c r="A194" s="4">
        <v>297</v>
      </c>
      <c r="B194" s="9" t="s">
        <v>244</v>
      </c>
      <c r="C194" s="9" t="s">
        <v>255</v>
      </c>
      <c r="D194" s="10" t="s">
        <v>258</v>
      </c>
      <c r="E194" s="71" t="s">
        <v>34</v>
      </c>
      <c r="F194" s="9" t="s">
        <v>21</v>
      </c>
      <c r="G194" s="18" t="s">
        <v>22</v>
      </c>
      <c r="H194" s="9">
        <v>30</v>
      </c>
      <c r="I194" s="24" t="s">
        <v>23</v>
      </c>
      <c r="J194" s="9" t="s">
        <v>24</v>
      </c>
      <c r="K194" s="9" t="s">
        <v>28</v>
      </c>
      <c r="L194" s="9" t="s">
        <v>26</v>
      </c>
      <c r="M194" s="27"/>
      <c r="N194" s="27"/>
      <c r="O194" s="27"/>
      <c r="P194" s="75"/>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row>
    <row r="195" s="38" customFormat="true" hidden="true" customHeight="true" spans="1:189">
      <c r="A195" s="4">
        <v>298</v>
      </c>
      <c r="B195" s="9" t="s">
        <v>244</v>
      </c>
      <c r="C195" s="9" t="s">
        <v>255</v>
      </c>
      <c r="D195" s="10" t="s">
        <v>259</v>
      </c>
      <c r="E195" s="9" t="s">
        <v>43</v>
      </c>
      <c r="F195" s="9" t="s">
        <v>21</v>
      </c>
      <c r="G195" s="18" t="s">
        <v>30</v>
      </c>
      <c r="H195" s="9">
        <v>30</v>
      </c>
      <c r="I195" s="24" t="s">
        <v>37</v>
      </c>
      <c r="J195" s="9" t="s">
        <v>24</v>
      </c>
      <c r="K195" s="9" t="s">
        <v>28</v>
      </c>
      <c r="L195" s="9" t="s">
        <v>26</v>
      </c>
      <c r="M195" s="27"/>
      <c r="N195" s="27"/>
      <c r="O195" s="27"/>
      <c r="P195" s="77"/>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row>
    <row r="196" s="39" customFormat="true" ht="33" customHeight="true" spans="1:189">
      <c r="A196" s="4">
        <v>56</v>
      </c>
      <c r="B196" s="9" t="s">
        <v>244</v>
      </c>
      <c r="C196" s="9" t="s">
        <v>260</v>
      </c>
      <c r="D196" s="10" t="s">
        <v>261</v>
      </c>
      <c r="E196" s="9" t="s">
        <v>43</v>
      </c>
      <c r="F196" s="9" t="s">
        <v>68</v>
      </c>
      <c r="G196" s="18" t="s">
        <v>30</v>
      </c>
      <c r="H196" s="9">
        <v>100</v>
      </c>
      <c r="I196" s="24" t="s">
        <v>37</v>
      </c>
      <c r="J196" s="9" t="s">
        <v>223</v>
      </c>
      <c r="K196" s="9" t="s">
        <v>28</v>
      </c>
      <c r="L196" s="9" t="s">
        <v>26</v>
      </c>
      <c r="M196" s="27">
        <v>1</v>
      </c>
      <c r="N196" s="27">
        <v>1</v>
      </c>
      <c r="O196" s="27">
        <v>1</v>
      </c>
      <c r="P196" s="26" t="s">
        <v>50</v>
      </c>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row>
    <row r="197" s="36" customFormat="true" customHeight="true" spans="1:189">
      <c r="A197" s="4">
        <v>57</v>
      </c>
      <c r="B197" s="11" t="s">
        <v>262</v>
      </c>
      <c r="C197" s="12" t="s">
        <v>263</v>
      </c>
      <c r="D197" s="13" t="s">
        <v>264</v>
      </c>
      <c r="E197" s="12" t="s">
        <v>43</v>
      </c>
      <c r="F197" s="12" t="s">
        <v>68</v>
      </c>
      <c r="G197" s="12" t="s">
        <v>123</v>
      </c>
      <c r="H197" s="12">
        <v>300</v>
      </c>
      <c r="I197" s="25" t="s">
        <v>41</v>
      </c>
      <c r="J197" s="12" t="s">
        <v>24</v>
      </c>
      <c r="K197" s="12" t="s">
        <v>70</v>
      </c>
      <c r="L197" s="25" t="s">
        <v>26</v>
      </c>
      <c r="M197" s="27"/>
      <c r="N197" s="27"/>
      <c r="O197" s="27">
        <v>1</v>
      </c>
      <c r="P197" s="26" t="s">
        <v>50</v>
      </c>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c r="AT197" s="93"/>
      <c r="AU197" s="93"/>
      <c r="AV197" s="93"/>
      <c r="AW197" s="93"/>
      <c r="AX197" s="93"/>
      <c r="AY197" s="93"/>
      <c r="AZ197" s="93"/>
      <c r="BA197" s="93"/>
      <c r="BB197" s="93"/>
      <c r="BC197" s="93"/>
      <c r="BD197" s="93"/>
      <c r="BE197" s="93"/>
      <c r="BF197" s="93"/>
      <c r="BG197" s="93"/>
      <c r="BH197" s="93"/>
      <c r="BI197" s="93"/>
      <c r="BJ197" s="93"/>
      <c r="BK197" s="93"/>
      <c r="BL197" s="93"/>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c r="CR197" s="93"/>
      <c r="CS197" s="93"/>
      <c r="CT197" s="93"/>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3"/>
      <c r="DQ197" s="93"/>
      <c r="DR197" s="93"/>
      <c r="DS197" s="93"/>
      <c r="DT197" s="93"/>
      <c r="DU197" s="93"/>
      <c r="DV197" s="93"/>
      <c r="DW197" s="93"/>
      <c r="DX197" s="93"/>
      <c r="DY197" s="93"/>
      <c r="DZ197" s="93"/>
      <c r="EA197" s="93"/>
      <c r="EB197" s="93"/>
      <c r="EC197" s="93"/>
      <c r="ED197" s="93"/>
      <c r="EE197" s="93"/>
      <c r="EF197" s="93"/>
      <c r="EG197" s="93"/>
      <c r="EH197" s="93"/>
      <c r="EI197" s="93"/>
      <c r="EJ197" s="93"/>
      <c r="EK197" s="93"/>
      <c r="EL197" s="93"/>
      <c r="EM197" s="93"/>
      <c r="EN197" s="93"/>
      <c r="EO197" s="93"/>
      <c r="EP197" s="93"/>
      <c r="EQ197" s="93"/>
      <c r="ER197" s="93"/>
      <c r="ES197" s="93"/>
      <c r="ET197" s="93"/>
      <c r="EU197" s="93"/>
      <c r="EV197" s="93"/>
      <c r="EW197" s="93"/>
      <c r="EX197" s="93"/>
      <c r="EY197" s="93"/>
      <c r="EZ197" s="93"/>
      <c r="FA197" s="93"/>
      <c r="FB197" s="93"/>
      <c r="FC197" s="93"/>
      <c r="FD197" s="93"/>
      <c r="FE197" s="93"/>
      <c r="FF197" s="93"/>
      <c r="FG197" s="93"/>
      <c r="FH197" s="93"/>
      <c r="FI197" s="93"/>
      <c r="FJ197" s="93"/>
      <c r="FK197" s="93"/>
      <c r="FL197" s="93"/>
      <c r="FM197" s="93"/>
      <c r="FN197" s="93"/>
      <c r="FO197" s="93"/>
      <c r="FP197" s="93"/>
      <c r="FQ197" s="93"/>
      <c r="FR197" s="93"/>
      <c r="FS197" s="93"/>
      <c r="FT197" s="93"/>
      <c r="FU197" s="93"/>
      <c r="FV197" s="93"/>
      <c r="FW197" s="93"/>
      <c r="FX197" s="93"/>
      <c r="FY197" s="93"/>
      <c r="FZ197" s="93"/>
      <c r="GA197" s="93"/>
      <c r="GB197" s="93"/>
      <c r="GC197" s="93"/>
      <c r="GD197" s="93"/>
      <c r="GE197" s="93"/>
      <c r="GF197" s="93"/>
      <c r="GG197" s="93"/>
    </row>
    <row r="198" ht="51" hidden="true" customHeight="true" spans="1:208">
      <c r="A198" s="4">
        <v>305</v>
      </c>
      <c r="B198" s="11" t="s">
        <v>262</v>
      </c>
      <c r="C198" s="12" t="s">
        <v>263</v>
      </c>
      <c r="D198" s="13" t="s">
        <v>265</v>
      </c>
      <c r="E198" s="12" t="s">
        <v>43</v>
      </c>
      <c r="F198" s="12" t="s">
        <v>21</v>
      </c>
      <c r="G198" s="12" t="s">
        <v>30</v>
      </c>
      <c r="H198" s="12">
        <v>45</v>
      </c>
      <c r="I198" s="83" t="s">
        <v>37</v>
      </c>
      <c r="J198" s="12" t="s">
        <v>24</v>
      </c>
      <c r="K198" s="12" t="s">
        <v>28</v>
      </c>
      <c r="L198" s="25" t="s">
        <v>26</v>
      </c>
      <c r="M198" s="27"/>
      <c r="N198" s="27"/>
      <c r="O198" s="27"/>
      <c r="P198" s="8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4"/>
      <c r="AQ198" s="94"/>
      <c r="AR198" s="94"/>
      <c r="AS198" s="94"/>
      <c r="AT198" s="94"/>
      <c r="AU198" s="94"/>
      <c r="AV198" s="94"/>
      <c r="AW198" s="94"/>
      <c r="AX198" s="94"/>
      <c r="AY198" s="94"/>
      <c r="AZ198" s="94"/>
      <c r="BA198" s="94"/>
      <c r="BB198" s="94"/>
      <c r="BC198" s="94"/>
      <c r="BD198" s="94"/>
      <c r="BE198" s="94"/>
      <c r="BF198" s="94"/>
      <c r="BG198" s="94"/>
      <c r="BH198" s="94"/>
      <c r="BI198" s="94"/>
      <c r="BJ198" s="94"/>
      <c r="BK198" s="94"/>
      <c r="BL198" s="94"/>
      <c r="BM198" s="94"/>
      <c r="BN198" s="94"/>
      <c r="BO198" s="94"/>
      <c r="BP198" s="94"/>
      <c r="BQ198" s="94"/>
      <c r="BR198" s="94"/>
      <c r="BS198" s="94"/>
      <c r="BT198" s="94"/>
      <c r="BU198" s="94"/>
      <c r="BV198" s="94"/>
      <c r="BW198" s="94"/>
      <c r="BX198" s="94"/>
      <c r="BY198" s="94"/>
      <c r="BZ198" s="94"/>
      <c r="CA198" s="94"/>
      <c r="CB198" s="94"/>
      <c r="CC198" s="94"/>
      <c r="CD198" s="94"/>
      <c r="CE198" s="94"/>
      <c r="CF198" s="94"/>
      <c r="CG198" s="94"/>
      <c r="CH198" s="94"/>
      <c r="CI198" s="94"/>
      <c r="CJ198" s="94"/>
      <c r="CK198" s="94"/>
      <c r="CL198" s="94"/>
      <c r="CM198" s="94"/>
      <c r="CN198" s="94"/>
      <c r="CO198" s="94"/>
      <c r="CP198" s="94"/>
      <c r="CQ198" s="94"/>
      <c r="CR198" s="94"/>
      <c r="CS198" s="94"/>
      <c r="CT198" s="94"/>
      <c r="CU198" s="94"/>
      <c r="CV198" s="94"/>
      <c r="CW198" s="94"/>
      <c r="CX198" s="94"/>
      <c r="CY198" s="94"/>
      <c r="CZ198" s="94"/>
      <c r="DA198" s="94"/>
      <c r="DB198" s="94"/>
      <c r="DC198" s="94"/>
      <c r="DD198" s="94"/>
      <c r="DE198" s="94"/>
      <c r="DF198" s="94"/>
      <c r="DG198" s="94"/>
      <c r="DH198" s="94"/>
      <c r="DI198" s="94"/>
      <c r="DJ198" s="94"/>
      <c r="DK198" s="94"/>
      <c r="DL198" s="94"/>
      <c r="DM198" s="94"/>
      <c r="DN198" s="94"/>
      <c r="DO198" s="94"/>
      <c r="DP198" s="94"/>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94"/>
      <c r="EQ198" s="94"/>
      <c r="ER198" s="94"/>
      <c r="ES198" s="94"/>
      <c r="ET198" s="94"/>
      <c r="EU198" s="94"/>
      <c r="EV198" s="94"/>
      <c r="EW198" s="94"/>
      <c r="EX198" s="94"/>
      <c r="EY198" s="94"/>
      <c r="EZ198" s="94"/>
      <c r="FA198" s="94"/>
      <c r="FB198" s="94"/>
      <c r="FC198" s="94"/>
      <c r="FD198" s="94"/>
      <c r="FE198" s="94"/>
      <c r="FF198" s="94"/>
      <c r="FG198" s="94"/>
      <c r="FH198" s="94"/>
      <c r="FI198" s="94"/>
      <c r="FJ198" s="94"/>
      <c r="FK198" s="94"/>
      <c r="FL198" s="94"/>
      <c r="FM198" s="94"/>
      <c r="FN198" s="94"/>
      <c r="FO198" s="94"/>
      <c r="FP198" s="94"/>
      <c r="FQ198" s="94"/>
      <c r="FR198" s="94"/>
      <c r="FS198" s="94"/>
      <c r="FT198" s="94"/>
      <c r="FU198" s="94"/>
      <c r="FV198" s="94"/>
      <c r="FW198" s="94"/>
      <c r="FX198" s="94"/>
      <c r="FY198" s="94"/>
      <c r="FZ198" s="94"/>
      <c r="GA198" s="94"/>
      <c r="GB198" s="94"/>
      <c r="GC198" s="94"/>
      <c r="GD198" s="94"/>
      <c r="GE198" s="94"/>
      <c r="GF198" s="94"/>
      <c r="GG198" s="94"/>
      <c r="GH198" s="48"/>
      <c r="GI198" s="48"/>
      <c r="GJ198" s="48"/>
      <c r="GK198" s="48"/>
      <c r="GL198" s="48"/>
      <c r="GM198" s="48"/>
      <c r="GN198" s="48"/>
      <c r="GO198" s="48"/>
      <c r="GP198" s="48"/>
      <c r="GQ198" s="48"/>
      <c r="GR198" s="48"/>
      <c r="GS198" s="48"/>
      <c r="GT198" s="48"/>
      <c r="GU198" s="48"/>
      <c r="GV198" s="48"/>
      <c r="GW198" s="48"/>
      <c r="GX198" s="48"/>
      <c r="GY198" s="48"/>
      <c r="GZ198" s="48"/>
    </row>
    <row r="199" s="36" customFormat="true" customHeight="true" spans="1:189">
      <c r="A199" s="4">
        <v>58</v>
      </c>
      <c r="B199" s="11" t="s">
        <v>262</v>
      </c>
      <c r="C199" s="12" t="s">
        <v>263</v>
      </c>
      <c r="D199" s="13" t="s">
        <v>266</v>
      </c>
      <c r="E199" s="12" t="s">
        <v>47</v>
      </c>
      <c r="F199" s="12" t="s">
        <v>68</v>
      </c>
      <c r="G199" s="12" t="s">
        <v>30</v>
      </c>
      <c r="H199" s="12">
        <v>300</v>
      </c>
      <c r="I199" s="25" t="s">
        <v>37</v>
      </c>
      <c r="J199" s="12" t="s">
        <v>24</v>
      </c>
      <c r="K199" s="12" t="s">
        <v>70</v>
      </c>
      <c r="L199" s="25" t="s">
        <v>26</v>
      </c>
      <c r="M199" s="27">
        <v>1</v>
      </c>
      <c r="N199" s="27">
        <v>2</v>
      </c>
      <c r="O199" s="27">
        <v>1</v>
      </c>
      <c r="P199" s="26" t="s">
        <v>50</v>
      </c>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c r="AT199" s="93"/>
      <c r="AU199" s="93"/>
      <c r="AV199" s="93"/>
      <c r="AW199" s="93"/>
      <c r="AX199" s="93"/>
      <c r="AY199" s="93"/>
      <c r="AZ199" s="93"/>
      <c r="BA199" s="93"/>
      <c r="BB199" s="93"/>
      <c r="BC199" s="93"/>
      <c r="BD199" s="93"/>
      <c r="BE199" s="93"/>
      <c r="BF199" s="93"/>
      <c r="BG199" s="93"/>
      <c r="BH199" s="93"/>
      <c r="BI199" s="93"/>
      <c r="BJ199" s="93"/>
      <c r="BK199" s="93"/>
      <c r="BL199" s="93"/>
      <c r="BM199" s="93"/>
      <c r="BN199" s="93"/>
      <c r="BO199" s="93"/>
      <c r="BP199" s="93"/>
      <c r="BQ199" s="93"/>
      <c r="BR199" s="93"/>
      <c r="BS199" s="93"/>
      <c r="BT199" s="93"/>
      <c r="BU199" s="93"/>
      <c r="BV199" s="93"/>
      <c r="BW199" s="93"/>
      <c r="BX199" s="93"/>
      <c r="BY199" s="93"/>
      <c r="BZ199" s="93"/>
      <c r="CA199" s="93"/>
      <c r="CB199" s="93"/>
      <c r="CC199" s="93"/>
      <c r="CD199" s="93"/>
      <c r="CE199" s="93"/>
      <c r="CF199" s="93"/>
      <c r="CG199" s="93"/>
      <c r="CH199" s="93"/>
      <c r="CI199" s="93"/>
      <c r="CJ199" s="93"/>
      <c r="CK199" s="93"/>
      <c r="CL199" s="93"/>
      <c r="CM199" s="93"/>
      <c r="CN199" s="93"/>
      <c r="CO199" s="93"/>
      <c r="CP199" s="93"/>
      <c r="CQ199" s="93"/>
      <c r="CR199" s="93"/>
      <c r="CS199" s="93"/>
      <c r="CT199" s="93"/>
      <c r="CU199" s="93"/>
      <c r="CV199" s="93"/>
      <c r="CW199" s="93"/>
      <c r="CX199" s="93"/>
      <c r="CY199" s="9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V199" s="93"/>
      <c r="DW199" s="93"/>
      <c r="DX199" s="93"/>
      <c r="DY199" s="93"/>
      <c r="DZ199" s="93"/>
      <c r="EA199" s="93"/>
      <c r="EB199" s="93"/>
      <c r="EC199" s="93"/>
      <c r="ED199" s="93"/>
      <c r="EE199" s="93"/>
      <c r="EF199" s="93"/>
      <c r="EG199" s="93"/>
      <c r="EH199" s="93"/>
      <c r="EI199" s="93"/>
      <c r="EJ199" s="93"/>
      <c r="EK199" s="93"/>
      <c r="EL199" s="93"/>
      <c r="EM199" s="93"/>
      <c r="EN199" s="93"/>
      <c r="EO199" s="93"/>
      <c r="EP199" s="93"/>
      <c r="EQ199" s="93"/>
      <c r="ER199" s="93"/>
      <c r="ES199" s="93"/>
      <c r="ET199" s="93"/>
      <c r="EU199" s="93"/>
      <c r="EV199" s="93"/>
      <c r="EW199" s="93"/>
      <c r="EX199" s="93"/>
      <c r="EY199" s="93"/>
      <c r="EZ199" s="93"/>
      <c r="FA199" s="93"/>
      <c r="FB199" s="93"/>
      <c r="FC199" s="93"/>
      <c r="FD199" s="93"/>
      <c r="FE199" s="93"/>
      <c r="FF199" s="93"/>
      <c r="FG199" s="93"/>
      <c r="FH199" s="93"/>
      <c r="FI199" s="93"/>
      <c r="FJ199" s="93"/>
      <c r="FK199" s="93"/>
      <c r="FL199" s="93"/>
      <c r="FM199" s="93"/>
      <c r="FN199" s="93"/>
      <c r="FO199" s="93"/>
      <c r="FP199" s="93"/>
      <c r="FQ199" s="93"/>
      <c r="FR199" s="93"/>
      <c r="FS199" s="93"/>
      <c r="FT199" s="93"/>
      <c r="FU199" s="93"/>
      <c r="FV199" s="93"/>
      <c r="FW199" s="93"/>
      <c r="FX199" s="93"/>
      <c r="FY199" s="93"/>
      <c r="FZ199" s="93"/>
      <c r="GA199" s="93"/>
      <c r="GB199" s="93"/>
      <c r="GC199" s="93"/>
      <c r="GD199" s="93"/>
      <c r="GE199" s="93"/>
      <c r="GF199" s="93"/>
      <c r="GG199" s="93"/>
    </row>
    <row r="200" hidden="true" customHeight="true" spans="1:208">
      <c r="A200" s="4">
        <v>307</v>
      </c>
      <c r="B200" s="11" t="s">
        <v>262</v>
      </c>
      <c r="C200" s="12" t="s">
        <v>263</v>
      </c>
      <c r="D200" s="13" t="s">
        <v>267</v>
      </c>
      <c r="E200" s="12" t="s">
        <v>47</v>
      </c>
      <c r="F200" s="12" t="s">
        <v>68</v>
      </c>
      <c r="G200" s="12" t="s">
        <v>30</v>
      </c>
      <c r="H200" s="12">
        <v>60</v>
      </c>
      <c r="I200" s="25" t="s">
        <v>37</v>
      </c>
      <c r="J200" s="12" t="s">
        <v>24</v>
      </c>
      <c r="K200" s="12" t="s">
        <v>70</v>
      </c>
      <c r="L200" s="25" t="s">
        <v>26</v>
      </c>
      <c r="M200" s="27"/>
      <c r="N200" s="27"/>
      <c r="O200" s="27"/>
      <c r="P200" s="8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94"/>
      <c r="CL200" s="94"/>
      <c r="CM200" s="94"/>
      <c r="CN200" s="94"/>
      <c r="CO200" s="94"/>
      <c r="CP200" s="94"/>
      <c r="CQ200" s="94"/>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94"/>
      <c r="EL200" s="94"/>
      <c r="EM200" s="94"/>
      <c r="EN200" s="94"/>
      <c r="EO200" s="94"/>
      <c r="EP200" s="94"/>
      <c r="EQ200" s="94"/>
      <c r="ER200" s="94"/>
      <c r="ES200" s="94"/>
      <c r="ET200" s="94"/>
      <c r="EU200" s="94"/>
      <c r="EV200" s="94"/>
      <c r="EW200" s="94"/>
      <c r="EX200" s="94"/>
      <c r="EY200" s="94"/>
      <c r="EZ200" s="94"/>
      <c r="FA200" s="94"/>
      <c r="FB200" s="94"/>
      <c r="FC200" s="94"/>
      <c r="FD200" s="94"/>
      <c r="FE200" s="94"/>
      <c r="FF200" s="94"/>
      <c r="FG200" s="94"/>
      <c r="FH200" s="94"/>
      <c r="FI200" s="94"/>
      <c r="FJ200" s="94"/>
      <c r="FK200" s="94"/>
      <c r="FL200" s="94"/>
      <c r="FM200" s="94"/>
      <c r="FN200" s="94"/>
      <c r="FO200" s="94"/>
      <c r="FP200" s="94"/>
      <c r="FQ200" s="94"/>
      <c r="FR200" s="94"/>
      <c r="FS200" s="94"/>
      <c r="FT200" s="94"/>
      <c r="FU200" s="94"/>
      <c r="FV200" s="94"/>
      <c r="FW200" s="94"/>
      <c r="FX200" s="94"/>
      <c r="FY200" s="94"/>
      <c r="FZ200" s="94"/>
      <c r="GA200" s="94"/>
      <c r="GB200" s="94"/>
      <c r="GC200" s="94"/>
      <c r="GD200" s="94"/>
      <c r="GE200" s="94"/>
      <c r="GF200" s="94"/>
      <c r="GG200" s="94"/>
      <c r="GH200" s="48"/>
      <c r="GI200" s="48"/>
      <c r="GJ200" s="48"/>
      <c r="GK200" s="48"/>
      <c r="GL200" s="48"/>
      <c r="GM200" s="48"/>
      <c r="GN200" s="48"/>
      <c r="GO200" s="48"/>
      <c r="GP200" s="48"/>
      <c r="GQ200" s="48"/>
      <c r="GR200" s="48"/>
      <c r="GS200" s="48"/>
      <c r="GT200" s="48"/>
      <c r="GU200" s="48"/>
      <c r="GV200" s="48"/>
      <c r="GW200" s="48"/>
      <c r="GX200" s="48"/>
      <c r="GY200" s="48"/>
      <c r="GZ200" s="48"/>
    </row>
    <row r="201" hidden="true" customHeight="true" spans="1:208">
      <c r="A201" s="4">
        <v>309</v>
      </c>
      <c r="B201" s="11" t="s">
        <v>262</v>
      </c>
      <c r="C201" s="12" t="s">
        <v>268</v>
      </c>
      <c r="D201" s="13" t="s">
        <v>269</v>
      </c>
      <c r="E201" s="80" t="s">
        <v>20</v>
      </c>
      <c r="F201" s="12" t="s">
        <v>21</v>
      </c>
      <c r="G201" s="12" t="s">
        <v>40</v>
      </c>
      <c r="H201" s="12">
        <v>60</v>
      </c>
      <c r="I201" s="25" t="s">
        <v>23</v>
      </c>
      <c r="J201" s="12" t="s">
        <v>24</v>
      </c>
      <c r="K201" s="12" t="s">
        <v>70</v>
      </c>
      <c r="L201" s="25" t="s">
        <v>26</v>
      </c>
      <c r="M201" s="27"/>
      <c r="N201" s="27"/>
      <c r="O201" s="27"/>
      <c r="P201" s="8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4"/>
      <c r="AQ201" s="94"/>
      <c r="AR201" s="94"/>
      <c r="AS201" s="94"/>
      <c r="AT201" s="94"/>
      <c r="AU201" s="94"/>
      <c r="AV201" s="94"/>
      <c r="AW201" s="94"/>
      <c r="AX201" s="94"/>
      <c r="AY201" s="94"/>
      <c r="AZ201" s="94"/>
      <c r="BA201" s="94"/>
      <c r="BB201" s="94"/>
      <c r="BC201" s="94"/>
      <c r="BD201" s="94"/>
      <c r="BE201" s="94"/>
      <c r="BF201" s="94"/>
      <c r="BG201" s="94"/>
      <c r="BH201" s="94"/>
      <c r="BI201" s="94"/>
      <c r="BJ201" s="94"/>
      <c r="BK201" s="94"/>
      <c r="BL201" s="94"/>
      <c r="BM201" s="94"/>
      <c r="BN201" s="94"/>
      <c r="BO201" s="94"/>
      <c r="BP201" s="94"/>
      <c r="BQ201" s="94"/>
      <c r="BR201" s="94"/>
      <c r="BS201" s="94"/>
      <c r="BT201" s="94"/>
      <c r="BU201" s="94"/>
      <c r="BV201" s="94"/>
      <c r="BW201" s="94"/>
      <c r="BX201" s="94"/>
      <c r="BY201" s="94"/>
      <c r="BZ201" s="94"/>
      <c r="CA201" s="94"/>
      <c r="CB201" s="94"/>
      <c r="CC201" s="94"/>
      <c r="CD201" s="94"/>
      <c r="CE201" s="94"/>
      <c r="CF201" s="94"/>
      <c r="CG201" s="94"/>
      <c r="CH201" s="94"/>
      <c r="CI201" s="94"/>
      <c r="CJ201" s="94"/>
      <c r="CK201" s="94"/>
      <c r="CL201" s="94"/>
      <c r="CM201" s="94"/>
      <c r="CN201" s="94"/>
      <c r="CO201" s="94"/>
      <c r="CP201" s="94"/>
      <c r="CQ201" s="94"/>
      <c r="CR201" s="94"/>
      <c r="CS201" s="94"/>
      <c r="CT201" s="94"/>
      <c r="CU201" s="94"/>
      <c r="CV201" s="94"/>
      <c r="CW201" s="94"/>
      <c r="CX201" s="94"/>
      <c r="CY201" s="94"/>
      <c r="CZ201" s="94"/>
      <c r="DA201" s="94"/>
      <c r="DB201" s="94"/>
      <c r="DC201" s="94"/>
      <c r="DD201" s="94"/>
      <c r="DE201" s="94"/>
      <c r="DF201" s="94"/>
      <c r="DG201" s="94"/>
      <c r="DH201" s="94"/>
      <c r="DI201" s="94"/>
      <c r="DJ201" s="94"/>
      <c r="DK201" s="94"/>
      <c r="DL201" s="94"/>
      <c r="DM201" s="94"/>
      <c r="DN201" s="94"/>
      <c r="DO201" s="94"/>
      <c r="DP201" s="94"/>
      <c r="DQ201" s="94"/>
      <c r="DR201" s="94"/>
      <c r="DS201" s="94"/>
      <c r="DT201" s="94"/>
      <c r="DU201" s="94"/>
      <c r="DV201" s="94"/>
      <c r="DW201" s="94"/>
      <c r="DX201" s="94"/>
      <c r="DY201" s="94"/>
      <c r="DZ201" s="94"/>
      <c r="EA201" s="94"/>
      <c r="EB201" s="94"/>
      <c r="EC201" s="94"/>
      <c r="ED201" s="94"/>
      <c r="EE201" s="94"/>
      <c r="EF201" s="94"/>
      <c r="EG201" s="94"/>
      <c r="EH201" s="94"/>
      <c r="EI201" s="94"/>
      <c r="EJ201" s="94"/>
      <c r="EK201" s="94"/>
      <c r="EL201" s="94"/>
      <c r="EM201" s="94"/>
      <c r="EN201" s="94"/>
      <c r="EO201" s="94"/>
      <c r="EP201" s="94"/>
      <c r="EQ201" s="94"/>
      <c r="ER201" s="94"/>
      <c r="ES201" s="94"/>
      <c r="ET201" s="94"/>
      <c r="EU201" s="94"/>
      <c r="EV201" s="94"/>
      <c r="EW201" s="94"/>
      <c r="EX201" s="94"/>
      <c r="EY201" s="94"/>
      <c r="EZ201" s="94"/>
      <c r="FA201" s="94"/>
      <c r="FB201" s="94"/>
      <c r="FC201" s="94"/>
      <c r="FD201" s="94"/>
      <c r="FE201" s="94"/>
      <c r="FF201" s="94"/>
      <c r="FG201" s="94"/>
      <c r="FH201" s="94"/>
      <c r="FI201" s="94"/>
      <c r="FJ201" s="94"/>
      <c r="FK201" s="94"/>
      <c r="FL201" s="94"/>
      <c r="FM201" s="94"/>
      <c r="FN201" s="94"/>
      <c r="FO201" s="94"/>
      <c r="FP201" s="94"/>
      <c r="FQ201" s="94"/>
      <c r="FR201" s="94"/>
      <c r="FS201" s="94"/>
      <c r="FT201" s="94"/>
      <c r="FU201" s="94"/>
      <c r="FV201" s="94"/>
      <c r="FW201" s="94"/>
      <c r="FX201" s="94"/>
      <c r="FY201" s="94"/>
      <c r="FZ201" s="94"/>
      <c r="GA201" s="94"/>
      <c r="GB201" s="94"/>
      <c r="GC201" s="94"/>
      <c r="GD201" s="94"/>
      <c r="GE201" s="94"/>
      <c r="GF201" s="94"/>
      <c r="GG201" s="94"/>
      <c r="GH201" s="48"/>
      <c r="GI201" s="48"/>
      <c r="GJ201" s="48"/>
      <c r="GK201" s="48"/>
      <c r="GL201" s="48"/>
      <c r="GM201" s="48"/>
      <c r="GN201" s="48"/>
      <c r="GO201" s="48"/>
      <c r="GP201" s="48"/>
      <c r="GQ201" s="48"/>
      <c r="GR201" s="48"/>
      <c r="GS201" s="48"/>
      <c r="GT201" s="48"/>
      <c r="GU201" s="48"/>
      <c r="GV201" s="48"/>
      <c r="GW201" s="48"/>
      <c r="GX201" s="48"/>
      <c r="GY201" s="48"/>
      <c r="GZ201" s="48"/>
    </row>
    <row r="202" s="36" customFormat="true" customHeight="true" spans="1:189">
      <c r="A202" s="4">
        <v>59</v>
      </c>
      <c r="B202" s="11" t="s">
        <v>262</v>
      </c>
      <c r="C202" s="12" t="s">
        <v>268</v>
      </c>
      <c r="D202" s="13" t="s">
        <v>270</v>
      </c>
      <c r="E202" s="12" t="s">
        <v>36</v>
      </c>
      <c r="F202" s="12" t="s">
        <v>68</v>
      </c>
      <c r="G202" s="12" t="s">
        <v>30</v>
      </c>
      <c r="H202" s="12">
        <v>120</v>
      </c>
      <c r="I202" s="25" t="s">
        <v>37</v>
      </c>
      <c r="J202" s="12" t="s">
        <v>24</v>
      </c>
      <c r="K202" s="12" t="s">
        <v>81</v>
      </c>
      <c r="L202" s="25" t="s">
        <v>26</v>
      </c>
      <c r="M202" s="27" t="s">
        <v>49</v>
      </c>
      <c r="N202" s="27">
        <v>1</v>
      </c>
      <c r="O202" s="27"/>
      <c r="P202" s="26" t="s">
        <v>50</v>
      </c>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c r="AT202" s="93"/>
      <c r="AU202" s="93"/>
      <c r="AV202" s="93"/>
      <c r="AW202" s="93"/>
      <c r="AX202" s="93"/>
      <c r="AY202" s="93"/>
      <c r="AZ202" s="93"/>
      <c r="BA202" s="93"/>
      <c r="BB202" s="93"/>
      <c r="BC202" s="93"/>
      <c r="BD202" s="93"/>
      <c r="BE202" s="93"/>
      <c r="BF202" s="93"/>
      <c r="BG202" s="93"/>
      <c r="BH202" s="93"/>
      <c r="BI202" s="93"/>
      <c r="BJ202" s="93"/>
      <c r="BK202" s="93"/>
      <c r="BL202" s="93"/>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93"/>
      <c r="CN202" s="93"/>
      <c r="CO202" s="93"/>
      <c r="CP202" s="93"/>
      <c r="CQ202" s="93"/>
      <c r="CR202" s="93"/>
      <c r="CS202" s="93"/>
      <c r="CT202" s="93"/>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93"/>
      <c r="DV202" s="93"/>
      <c r="DW202" s="93"/>
      <c r="DX202" s="93"/>
      <c r="DY202" s="93"/>
      <c r="DZ202" s="93"/>
      <c r="EA202" s="93"/>
      <c r="EB202" s="93"/>
      <c r="EC202" s="93"/>
      <c r="ED202" s="93"/>
      <c r="EE202" s="93"/>
      <c r="EF202" s="93"/>
      <c r="EG202" s="93"/>
      <c r="EH202" s="93"/>
      <c r="EI202" s="93"/>
      <c r="EJ202" s="93"/>
      <c r="EK202" s="93"/>
      <c r="EL202" s="93"/>
      <c r="EM202" s="93"/>
      <c r="EN202" s="93"/>
      <c r="EO202" s="93"/>
      <c r="EP202" s="93"/>
      <c r="EQ202" s="93"/>
      <c r="ER202" s="93"/>
      <c r="ES202" s="93"/>
      <c r="ET202" s="93"/>
      <c r="EU202" s="93"/>
      <c r="EV202" s="93"/>
      <c r="EW202" s="93"/>
      <c r="EX202" s="93"/>
      <c r="EY202" s="93"/>
      <c r="EZ202" s="93"/>
      <c r="FA202" s="93"/>
      <c r="FB202" s="93"/>
      <c r="FC202" s="93"/>
      <c r="FD202" s="93"/>
      <c r="FE202" s="93"/>
      <c r="FF202" s="93"/>
      <c r="FG202" s="93"/>
      <c r="FH202" s="93"/>
      <c r="FI202" s="93"/>
      <c r="FJ202" s="93"/>
      <c r="FK202" s="93"/>
      <c r="FL202" s="93"/>
      <c r="FM202" s="93"/>
      <c r="FN202" s="93"/>
      <c r="FO202" s="93"/>
      <c r="FP202" s="93"/>
      <c r="FQ202" s="93"/>
      <c r="FR202" s="93"/>
      <c r="FS202" s="93"/>
      <c r="FT202" s="93"/>
      <c r="FU202" s="93"/>
      <c r="FV202" s="93"/>
      <c r="FW202" s="93"/>
      <c r="FX202" s="93"/>
      <c r="FY202" s="93"/>
      <c r="FZ202" s="93"/>
      <c r="GA202" s="93"/>
      <c r="GB202" s="93"/>
      <c r="GC202" s="93"/>
      <c r="GD202" s="93"/>
      <c r="GE202" s="93"/>
      <c r="GF202" s="93"/>
      <c r="GG202" s="93"/>
    </row>
    <row r="203" hidden="true" customHeight="true" spans="1:208">
      <c r="A203" s="4">
        <v>313</v>
      </c>
      <c r="B203" s="11" t="s">
        <v>262</v>
      </c>
      <c r="C203" s="12" t="s">
        <v>268</v>
      </c>
      <c r="D203" s="79" t="s">
        <v>271</v>
      </c>
      <c r="E203" s="12" t="s">
        <v>43</v>
      </c>
      <c r="F203" s="12" t="s">
        <v>21</v>
      </c>
      <c r="G203" s="12" t="s">
        <v>125</v>
      </c>
      <c r="H203" s="80">
        <v>69</v>
      </c>
      <c r="I203" s="83" t="s">
        <v>41</v>
      </c>
      <c r="J203" s="12" t="s">
        <v>24</v>
      </c>
      <c r="K203" s="12" t="s">
        <v>70</v>
      </c>
      <c r="L203" s="25" t="s">
        <v>26</v>
      </c>
      <c r="M203" s="27"/>
      <c r="N203" s="27"/>
      <c r="O203" s="27"/>
      <c r="P203" s="85"/>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4"/>
      <c r="AQ203" s="94"/>
      <c r="AR203" s="94"/>
      <c r="AS203" s="94"/>
      <c r="AT203" s="94"/>
      <c r="AU203" s="94"/>
      <c r="AV203" s="94"/>
      <c r="AW203" s="94"/>
      <c r="AX203" s="94"/>
      <c r="AY203" s="94"/>
      <c r="AZ203" s="94"/>
      <c r="BA203" s="94"/>
      <c r="BB203" s="94"/>
      <c r="BC203" s="94"/>
      <c r="BD203" s="94"/>
      <c r="BE203" s="94"/>
      <c r="BF203" s="94"/>
      <c r="BG203" s="94"/>
      <c r="BH203" s="94"/>
      <c r="BI203" s="94"/>
      <c r="BJ203" s="94"/>
      <c r="BK203" s="94"/>
      <c r="BL203" s="94"/>
      <c r="BM203" s="94"/>
      <c r="BN203" s="94"/>
      <c r="BO203" s="94"/>
      <c r="BP203" s="94"/>
      <c r="BQ203" s="94"/>
      <c r="BR203" s="94"/>
      <c r="BS203" s="94"/>
      <c r="BT203" s="94"/>
      <c r="BU203" s="94"/>
      <c r="BV203" s="94"/>
      <c r="BW203" s="94"/>
      <c r="BX203" s="94"/>
      <c r="BY203" s="94"/>
      <c r="BZ203" s="94"/>
      <c r="CA203" s="94"/>
      <c r="CB203" s="94"/>
      <c r="CC203" s="94"/>
      <c r="CD203" s="94"/>
      <c r="CE203" s="94"/>
      <c r="CF203" s="94"/>
      <c r="CG203" s="94"/>
      <c r="CH203" s="94"/>
      <c r="CI203" s="94"/>
      <c r="CJ203" s="94"/>
      <c r="CK203" s="94"/>
      <c r="CL203" s="94"/>
      <c r="CM203" s="94"/>
      <c r="CN203" s="94"/>
      <c r="CO203" s="94"/>
      <c r="CP203" s="94"/>
      <c r="CQ203" s="94"/>
      <c r="CR203" s="94"/>
      <c r="CS203" s="94"/>
      <c r="CT203" s="94"/>
      <c r="CU203" s="94"/>
      <c r="CV203" s="94"/>
      <c r="CW203" s="94"/>
      <c r="CX203" s="94"/>
      <c r="CY203" s="94"/>
      <c r="CZ203" s="94"/>
      <c r="DA203" s="94"/>
      <c r="DB203" s="94"/>
      <c r="DC203" s="94"/>
      <c r="DD203" s="94"/>
      <c r="DE203" s="94"/>
      <c r="DF203" s="94"/>
      <c r="DG203" s="94"/>
      <c r="DH203" s="94"/>
      <c r="DI203" s="94"/>
      <c r="DJ203" s="94"/>
      <c r="DK203" s="94"/>
      <c r="DL203" s="94"/>
      <c r="DM203" s="94"/>
      <c r="DN203" s="94"/>
      <c r="DO203" s="94"/>
      <c r="DP203" s="94"/>
      <c r="DQ203" s="94"/>
      <c r="DR203" s="94"/>
      <c r="DS203" s="94"/>
      <c r="DT203" s="94"/>
      <c r="DU203" s="94"/>
      <c r="DV203" s="94"/>
      <c r="DW203" s="94"/>
      <c r="DX203" s="94"/>
      <c r="DY203" s="94"/>
      <c r="DZ203" s="94"/>
      <c r="EA203" s="94"/>
      <c r="EB203" s="94"/>
      <c r="EC203" s="94"/>
      <c r="ED203" s="94"/>
      <c r="EE203" s="94"/>
      <c r="EF203" s="94"/>
      <c r="EG203" s="94"/>
      <c r="EH203" s="94"/>
      <c r="EI203" s="94"/>
      <c r="EJ203" s="94"/>
      <c r="EK203" s="94"/>
      <c r="EL203" s="94"/>
      <c r="EM203" s="94"/>
      <c r="EN203" s="94"/>
      <c r="EO203" s="94"/>
      <c r="EP203" s="94"/>
      <c r="EQ203" s="94"/>
      <c r="ER203" s="94"/>
      <c r="ES203" s="94"/>
      <c r="ET203" s="94"/>
      <c r="EU203" s="94"/>
      <c r="EV203" s="94"/>
      <c r="EW203" s="94"/>
      <c r="EX203" s="94"/>
      <c r="EY203" s="94"/>
      <c r="EZ203" s="94"/>
      <c r="FA203" s="94"/>
      <c r="FB203" s="94"/>
      <c r="FC203" s="94"/>
      <c r="FD203" s="94"/>
      <c r="FE203" s="94"/>
      <c r="FF203" s="94"/>
      <c r="FG203" s="94"/>
      <c r="FH203" s="94"/>
      <c r="FI203" s="94"/>
      <c r="FJ203" s="94"/>
      <c r="FK203" s="94"/>
      <c r="FL203" s="94"/>
      <c r="FM203" s="94"/>
      <c r="FN203" s="94"/>
      <c r="FO203" s="94"/>
      <c r="FP203" s="94"/>
      <c r="FQ203" s="94"/>
      <c r="FR203" s="94"/>
      <c r="FS203" s="94"/>
      <c r="FT203" s="94"/>
      <c r="FU203" s="94"/>
      <c r="FV203" s="94"/>
      <c r="FW203" s="94"/>
      <c r="FX203" s="94"/>
      <c r="FY203" s="94"/>
      <c r="FZ203" s="94"/>
      <c r="GA203" s="94"/>
      <c r="GB203" s="94"/>
      <c r="GC203" s="94"/>
      <c r="GD203" s="94"/>
      <c r="GE203" s="94"/>
      <c r="GF203" s="94"/>
      <c r="GG203" s="94"/>
      <c r="GH203" s="48"/>
      <c r="GI203" s="48"/>
      <c r="GJ203" s="48"/>
      <c r="GK203" s="48"/>
      <c r="GL203" s="48"/>
      <c r="GM203" s="48"/>
      <c r="GN203" s="48"/>
      <c r="GO203" s="48"/>
      <c r="GP203" s="48"/>
      <c r="GQ203" s="48"/>
      <c r="GR203" s="48"/>
      <c r="GS203" s="48"/>
      <c r="GT203" s="48"/>
      <c r="GU203" s="48"/>
      <c r="GV203" s="48"/>
      <c r="GW203" s="48"/>
      <c r="GX203" s="48"/>
      <c r="GY203" s="48"/>
      <c r="GZ203" s="48"/>
    </row>
    <row r="204" hidden="true" customHeight="true" spans="1:208">
      <c r="A204" s="4">
        <v>314</v>
      </c>
      <c r="B204" s="11" t="s">
        <v>262</v>
      </c>
      <c r="C204" s="12" t="s">
        <v>272</v>
      </c>
      <c r="D204" s="13" t="s">
        <v>273</v>
      </c>
      <c r="E204" s="12" t="s">
        <v>43</v>
      </c>
      <c r="F204" s="12" t="s">
        <v>21</v>
      </c>
      <c r="G204" s="12" t="s">
        <v>22</v>
      </c>
      <c r="H204" s="12">
        <v>60</v>
      </c>
      <c r="I204" s="25" t="s">
        <v>41</v>
      </c>
      <c r="J204" s="12" t="s">
        <v>24</v>
      </c>
      <c r="K204" s="12" t="s">
        <v>28</v>
      </c>
      <c r="L204" s="25" t="s">
        <v>26</v>
      </c>
      <c r="M204" s="27"/>
      <c r="N204" s="27"/>
      <c r="O204" s="27"/>
      <c r="P204" s="86"/>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4"/>
      <c r="BC204" s="94"/>
      <c r="BD204" s="94"/>
      <c r="BE204" s="94"/>
      <c r="BF204" s="94"/>
      <c r="BG204" s="94"/>
      <c r="BH204" s="94"/>
      <c r="BI204" s="94"/>
      <c r="BJ204" s="94"/>
      <c r="BK204" s="94"/>
      <c r="BL204" s="94"/>
      <c r="BM204" s="94"/>
      <c r="BN204" s="94"/>
      <c r="BO204" s="94"/>
      <c r="BP204" s="94"/>
      <c r="BQ204" s="94"/>
      <c r="BR204" s="94"/>
      <c r="BS204" s="94"/>
      <c r="BT204" s="94"/>
      <c r="BU204" s="94"/>
      <c r="BV204" s="94"/>
      <c r="BW204" s="94"/>
      <c r="BX204" s="94"/>
      <c r="BY204" s="94"/>
      <c r="BZ204" s="94"/>
      <c r="CA204" s="94"/>
      <c r="CB204" s="94"/>
      <c r="CC204" s="94"/>
      <c r="CD204" s="94"/>
      <c r="CE204" s="94"/>
      <c r="CF204" s="94"/>
      <c r="CG204" s="94"/>
      <c r="CH204" s="94"/>
      <c r="CI204" s="94"/>
      <c r="CJ204" s="94"/>
      <c r="CK204" s="94"/>
      <c r="CL204" s="94"/>
      <c r="CM204" s="94"/>
      <c r="CN204" s="94"/>
      <c r="CO204" s="94"/>
      <c r="CP204" s="94"/>
      <c r="CQ204" s="94"/>
      <c r="CR204" s="94"/>
      <c r="CS204" s="94"/>
      <c r="CT204" s="94"/>
      <c r="CU204" s="94"/>
      <c r="CV204" s="94"/>
      <c r="CW204" s="94"/>
      <c r="CX204" s="94"/>
      <c r="CY204" s="94"/>
      <c r="CZ204" s="94"/>
      <c r="DA204" s="94"/>
      <c r="DB204" s="94"/>
      <c r="DC204" s="94"/>
      <c r="DD204" s="94"/>
      <c r="DE204" s="94"/>
      <c r="DF204" s="94"/>
      <c r="DG204" s="94"/>
      <c r="DH204" s="94"/>
      <c r="DI204" s="94"/>
      <c r="DJ204" s="94"/>
      <c r="DK204" s="94"/>
      <c r="DL204" s="94"/>
      <c r="DM204" s="94"/>
      <c r="DN204" s="94"/>
      <c r="DO204" s="94"/>
      <c r="DP204" s="94"/>
      <c r="DQ204" s="94"/>
      <c r="DR204" s="94"/>
      <c r="DS204" s="94"/>
      <c r="DT204" s="94"/>
      <c r="DU204" s="94"/>
      <c r="DV204" s="94"/>
      <c r="DW204" s="94"/>
      <c r="DX204" s="94"/>
      <c r="DY204" s="94"/>
      <c r="DZ204" s="94"/>
      <c r="EA204" s="94"/>
      <c r="EB204" s="94"/>
      <c r="EC204" s="94"/>
      <c r="ED204" s="94"/>
      <c r="EE204" s="94"/>
      <c r="EF204" s="94"/>
      <c r="EG204" s="94"/>
      <c r="EH204" s="94"/>
      <c r="EI204" s="94"/>
      <c r="EJ204" s="94"/>
      <c r="EK204" s="94"/>
      <c r="EL204" s="94"/>
      <c r="EM204" s="94"/>
      <c r="EN204" s="94"/>
      <c r="EO204" s="94"/>
      <c r="EP204" s="94"/>
      <c r="EQ204" s="94"/>
      <c r="ER204" s="94"/>
      <c r="ES204" s="94"/>
      <c r="ET204" s="94"/>
      <c r="EU204" s="94"/>
      <c r="EV204" s="94"/>
      <c r="EW204" s="94"/>
      <c r="EX204" s="94"/>
      <c r="EY204" s="94"/>
      <c r="EZ204" s="94"/>
      <c r="FA204" s="94"/>
      <c r="FB204" s="94"/>
      <c r="FC204" s="94"/>
      <c r="FD204" s="94"/>
      <c r="FE204" s="94"/>
      <c r="FF204" s="94"/>
      <c r="FG204" s="94"/>
      <c r="FH204" s="94"/>
      <c r="FI204" s="94"/>
      <c r="FJ204" s="94"/>
      <c r="FK204" s="94"/>
      <c r="FL204" s="94"/>
      <c r="FM204" s="94"/>
      <c r="FN204" s="94"/>
      <c r="FO204" s="94"/>
      <c r="FP204" s="94"/>
      <c r="FQ204" s="94"/>
      <c r="FR204" s="94"/>
      <c r="FS204" s="94"/>
      <c r="FT204" s="94"/>
      <c r="FU204" s="94"/>
      <c r="FV204" s="94"/>
      <c r="FW204" s="94"/>
      <c r="FX204" s="94"/>
      <c r="FY204" s="94"/>
      <c r="FZ204" s="94"/>
      <c r="GA204" s="94"/>
      <c r="GB204" s="94"/>
      <c r="GC204" s="94"/>
      <c r="GD204" s="94"/>
      <c r="GE204" s="94"/>
      <c r="GF204" s="94"/>
      <c r="GG204" s="94"/>
      <c r="GH204" s="48"/>
      <c r="GI204" s="48"/>
      <c r="GJ204" s="48"/>
      <c r="GK204" s="48"/>
      <c r="GL204" s="48"/>
      <c r="GM204" s="48"/>
      <c r="GN204" s="48"/>
      <c r="GO204" s="48"/>
      <c r="GP204" s="48"/>
      <c r="GQ204" s="48"/>
      <c r="GR204" s="48"/>
      <c r="GS204" s="48"/>
      <c r="GT204" s="48"/>
      <c r="GU204" s="48"/>
      <c r="GV204" s="48"/>
      <c r="GW204" s="48"/>
      <c r="GX204" s="48"/>
      <c r="GY204" s="48"/>
      <c r="GZ204" s="48"/>
    </row>
    <row r="205" hidden="true" customHeight="true" spans="1:208">
      <c r="A205" s="4">
        <v>315</v>
      </c>
      <c r="B205" s="11" t="s">
        <v>262</v>
      </c>
      <c r="C205" s="12" t="s">
        <v>272</v>
      </c>
      <c r="D205" s="13" t="s">
        <v>274</v>
      </c>
      <c r="E205" s="12" t="s">
        <v>43</v>
      </c>
      <c r="F205" s="12" t="s">
        <v>78</v>
      </c>
      <c r="G205" s="12" t="s">
        <v>40</v>
      </c>
      <c r="H205" s="12">
        <v>60</v>
      </c>
      <c r="I205" s="25" t="s">
        <v>41</v>
      </c>
      <c r="J205" s="12" t="s">
        <v>24</v>
      </c>
      <c r="K205" s="12" t="s">
        <v>28</v>
      </c>
      <c r="L205" s="25" t="s">
        <v>26</v>
      </c>
      <c r="M205" s="27"/>
      <c r="N205" s="27"/>
      <c r="O205" s="27"/>
      <c r="P205" s="87"/>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c r="BW205" s="94"/>
      <c r="BX205" s="94"/>
      <c r="BY205" s="94"/>
      <c r="BZ205" s="94"/>
      <c r="CA205" s="94"/>
      <c r="CB205" s="94"/>
      <c r="CC205" s="94"/>
      <c r="CD205" s="94"/>
      <c r="CE205" s="94"/>
      <c r="CF205" s="94"/>
      <c r="CG205" s="94"/>
      <c r="CH205" s="94"/>
      <c r="CI205" s="94"/>
      <c r="CJ205" s="94"/>
      <c r="CK205" s="94"/>
      <c r="CL205" s="94"/>
      <c r="CM205" s="94"/>
      <c r="CN205" s="94"/>
      <c r="CO205" s="94"/>
      <c r="CP205" s="94"/>
      <c r="CQ205" s="94"/>
      <c r="CR205" s="94"/>
      <c r="CS205" s="94"/>
      <c r="CT205" s="94"/>
      <c r="CU205" s="94"/>
      <c r="CV205" s="94"/>
      <c r="CW205" s="94"/>
      <c r="CX205" s="94"/>
      <c r="CY205" s="94"/>
      <c r="CZ205" s="94"/>
      <c r="DA205" s="94"/>
      <c r="DB205" s="94"/>
      <c r="DC205" s="94"/>
      <c r="DD205" s="94"/>
      <c r="DE205" s="94"/>
      <c r="DF205" s="94"/>
      <c r="DG205" s="94"/>
      <c r="DH205" s="94"/>
      <c r="DI205" s="94"/>
      <c r="DJ205" s="94"/>
      <c r="DK205" s="94"/>
      <c r="DL205" s="94"/>
      <c r="DM205" s="94"/>
      <c r="DN205" s="94"/>
      <c r="DO205" s="94"/>
      <c r="DP205" s="94"/>
      <c r="DQ205" s="94"/>
      <c r="DR205" s="94"/>
      <c r="DS205" s="94"/>
      <c r="DT205" s="94"/>
      <c r="DU205" s="94"/>
      <c r="DV205" s="94"/>
      <c r="DW205" s="94"/>
      <c r="DX205" s="94"/>
      <c r="DY205" s="94"/>
      <c r="DZ205" s="94"/>
      <c r="EA205" s="94"/>
      <c r="EB205" s="94"/>
      <c r="EC205" s="94"/>
      <c r="ED205" s="94"/>
      <c r="EE205" s="94"/>
      <c r="EF205" s="94"/>
      <c r="EG205" s="94"/>
      <c r="EH205" s="94"/>
      <c r="EI205" s="94"/>
      <c r="EJ205" s="94"/>
      <c r="EK205" s="94"/>
      <c r="EL205" s="94"/>
      <c r="EM205" s="94"/>
      <c r="EN205" s="94"/>
      <c r="EO205" s="94"/>
      <c r="EP205" s="94"/>
      <c r="EQ205" s="94"/>
      <c r="ER205" s="94"/>
      <c r="ES205" s="94"/>
      <c r="ET205" s="94"/>
      <c r="EU205" s="94"/>
      <c r="EV205" s="94"/>
      <c r="EW205" s="94"/>
      <c r="EX205" s="94"/>
      <c r="EY205" s="94"/>
      <c r="EZ205" s="94"/>
      <c r="FA205" s="94"/>
      <c r="FB205" s="94"/>
      <c r="FC205" s="94"/>
      <c r="FD205" s="94"/>
      <c r="FE205" s="94"/>
      <c r="FF205" s="94"/>
      <c r="FG205" s="94"/>
      <c r="FH205" s="94"/>
      <c r="FI205" s="94"/>
      <c r="FJ205" s="94"/>
      <c r="FK205" s="94"/>
      <c r="FL205" s="94"/>
      <c r="FM205" s="94"/>
      <c r="FN205" s="94"/>
      <c r="FO205" s="94"/>
      <c r="FP205" s="94"/>
      <c r="FQ205" s="94"/>
      <c r="FR205" s="94"/>
      <c r="FS205" s="94"/>
      <c r="FT205" s="94"/>
      <c r="FU205" s="94"/>
      <c r="FV205" s="94"/>
      <c r="FW205" s="94"/>
      <c r="FX205" s="94"/>
      <c r="FY205" s="94"/>
      <c r="FZ205" s="94"/>
      <c r="GA205" s="94"/>
      <c r="GB205" s="94"/>
      <c r="GC205" s="94"/>
      <c r="GD205" s="94"/>
      <c r="GE205" s="94"/>
      <c r="GF205" s="94"/>
      <c r="GG205" s="94"/>
      <c r="GH205" s="48"/>
      <c r="GI205" s="48"/>
      <c r="GJ205" s="48"/>
      <c r="GK205" s="48"/>
      <c r="GL205" s="48"/>
      <c r="GM205" s="48"/>
      <c r="GN205" s="48"/>
      <c r="GO205" s="48"/>
      <c r="GP205" s="48"/>
      <c r="GQ205" s="48"/>
      <c r="GR205" s="48"/>
      <c r="GS205" s="48"/>
      <c r="GT205" s="48"/>
      <c r="GU205" s="48"/>
      <c r="GV205" s="48"/>
      <c r="GW205" s="48"/>
      <c r="GX205" s="48"/>
      <c r="GY205" s="48"/>
      <c r="GZ205" s="48"/>
    </row>
    <row r="206" hidden="true" customHeight="true" spans="1:208">
      <c r="A206" s="4">
        <v>317</v>
      </c>
      <c r="B206" s="11" t="s">
        <v>262</v>
      </c>
      <c r="C206" s="12" t="s">
        <v>275</v>
      </c>
      <c r="D206" s="13" t="s">
        <v>276</v>
      </c>
      <c r="E206" s="80" t="s">
        <v>43</v>
      </c>
      <c r="F206" s="12" t="s">
        <v>21</v>
      </c>
      <c r="G206" s="12" t="s">
        <v>22</v>
      </c>
      <c r="H206" s="12">
        <v>60</v>
      </c>
      <c r="I206" s="25" t="s">
        <v>41</v>
      </c>
      <c r="J206" s="12" t="s">
        <v>24</v>
      </c>
      <c r="K206" s="12" t="s">
        <v>28</v>
      </c>
      <c r="L206" s="25" t="s">
        <v>26</v>
      </c>
      <c r="M206" s="27"/>
      <c r="N206" s="27"/>
      <c r="O206" s="27"/>
      <c r="P206" s="85"/>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94"/>
      <c r="BL206" s="94"/>
      <c r="BM206" s="94"/>
      <c r="BN206" s="94"/>
      <c r="BO206" s="94"/>
      <c r="BP206" s="94"/>
      <c r="BQ206" s="94"/>
      <c r="BR206" s="94"/>
      <c r="BS206" s="94"/>
      <c r="BT206" s="94"/>
      <c r="BU206" s="94"/>
      <c r="BV206" s="94"/>
      <c r="BW206" s="94"/>
      <c r="BX206" s="94"/>
      <c r="BY206" s="94"/>
      <c r="BZ206" s="94"/>
      <c r="CA206" s="94"/>
      <c r="CB206" s="94"/>
      <c r="CC206" s="94"/>
      <c r="CD206" s="94"/>
      <c r="CE206" s="94"/>
      <c r="CF206" s="94"/>
      <c r="CG206" s="94"/>
      <c r="CH206" s="94"/>
      <c r="CI206" s="94"/>
      <c r="CJ206" s="94"/>
      <c r="CK206" s="94"/>
      <c r="CL206" s="94"/>
      <c r="CM206" s="94"/>
      <c r="CN206" s="94"/>
      <c r="CO206" s="94"/>
      <c r="CP206" s="94"/>
      <c r="CQ206" s="94"/>
      <c r="CR206" s="94"/>
      <c r="CS206" s="94"/>
      <c r="CT206" s="94"/>
      <c r="CU206" s="94"/>
      <c r="CV206" s="94"/>
      <c r="CW206" s="94"/>
      <c r="CX206" s="94"/>
      <c r="CY206" s="94"/>
      <c r="CZ206" s="94"/>
      <c r="DA206" s="94"/>
      <c r="DB206" s="94"/>
      <c r="DC206" s="94"/>
      <c r="DD206" s="94"/>
      <c r="DE206" s="94"/>
      <c r="DF206" s="94"/>
      <c r="DG206" s="94"/>
      <c r="DH206" s="94"/>
      <c r="DI206" s="94"/>
      <c r="DJ206" s="94"/>
      <c r="DK206" s="94"/>
      <c r="DL206" s="94"/>
      <c r="DM206" s="94"/>
      <c r="DN206" s="94"/>
      <c r="DO206" s="94"/>
      <c r="DP206" s="94"/>
      <c r="DQ206" s="94"/>
      <c r="DR206" s="94"/>
      <c r="DS206" s="94"/>
      <c r="DT206" s="94"/>
      <c r="DU206" s="94"/>
      <c r="DV206" s="94"/>
      <c r="DW206" s="94"/>
      <c r="DX206" s="94"/>
      <c r="DY206" s="94"/>
      <c r="DZ206" s="94"/>
      <c r="EA206" s="94"/>
      <c r="EB206" s="94"/>
      <c r="EC206" s="94"/>
      <c r="ED206" s="94"/>
      <c r="EE206" s="94"/>
      <c r="EF206" s="94"/>
      <c r="EG206" s="94"/>
      <c r="EH206" s="94"/>
      <c r="EI206" s="94"/>
      <c r="EJ206" s="94"/>
      <c r="EK206" s="94"/>
      <c r="EL206" s="94"/>
      <c r="EM206" s="94"/>
      <c r="EN206" s="94"/>
      <c r="EO206" s="94"/>
      <c r="EP206" s="94"/>
      <c r="EQ206" s="94"/>
      <c r="ER206" s="94"/>
      <c r="ES206" s="94"/>
      <c r="ET206" s="94"/>
      <c r="EU206" s="94"/>
      <c r="EV206" s="94"/>
      <c r="EW206" s="94"/>
      <c r="EX206" s="94"/>
      <c r="EY206" s="94"/>
      <c r="EZ206" s="94"/>
      <c r="FA206" s="94"/>
      <c r="FB206" s="94"/>
      <c r="FC206" s="94"/>
      <c r="FD206" s="94"/>
      <c r="FE206" s="94"/>
      <c r="FF206" s="94"/>
      <c r="FG206" s="94"/>
      <c r="FH206" s="94"/>
      <c r="FI206" s="94"/>
      <c r="FJ206" s="94"/>
      <c r="FK206" s="94"/>
      <c r="FL206" s="94"/>
      <c r="FM206" s="94"/>
      <c r="FN206" s="94"/>
      <c r="FO206" s="94"/>
      <c r="FP206" s="94"/>
      <c r="FQ206" s="94"/>
      <c r="FR206" s="94"/>
      <c r="FS206" s="94"/>
      <c r="FT206" s="94"/>
      <c r="FU206" s="94"/>
      <c r="FV206" s="94"/>
      <c r="FW206" s="94"/>
      <c r="FX206" s="94"/>
      <c r="FY206" s="94"/>
      <c r="FZ206" s="94"/>
      <c r="GA206" s="94"/>
      <c r="GB206" s="94"/>
      <c r="GC206" s="94"/>
      <c r="GD206" s="94"/>
      <c r="GE206" s="94"/>
      <c r="GF206" s="94"/>
      <c r="GG206" s="94"/>
      <c r="GH206" s="48"/>
      <c r="GI206" s="48"/>
      <c r="GJ206" s="48"/>
      <c r="GK206" s="48"/>
      <c r="GL206" s="48"/>
      <c r="GM206" s="48"/>
      <c r="GN206" s="48"/>
      <c r="GO206" s="48"/>
      <c r="GP206" s="48"/>
      <c r="GQ206" s="48"/>
      <c r="GR206" s="48"/>
      <c r="GS206" s="48"/>
      <c r="GT206" s="48"/>
      <c r="GU206" s="48"/>
      <c r="GV206" s="48"/>
      <c r="GW206" s="48"/>
      <c r="GX206" s="48"/>
      <c r="GY206" s="48"/>
      <c r="GZ206" s="48"/>
    </row>
    <row r="207" ht="54" hidden="true" customHeight="true" spans="1:208">
      <c r="A207" s="4">
        <v>318</v>
      </c>
      <c r="B207" s="11" t="s">
        <v>262</v>
      </c>
      <c r="C207" s="12" t="s">
        <v>275</v>
      </c>
      <c r="D207" s="13" t="s">
        <v>277</v>
      </c>
      <c r="E207" s="12" t="s">
        <v>43</v>
      </c>
      <c r="F207" s="12" t="s">
        <v>21</v>
      </c>
      <c r="G207" s="12" t="s">
        <v>30</v>
      </c>
      <c r="H207" s="12">
        <v>45</v>
      </c>
      <c r="I207" s="83" t="s">
        <v>37</v>
      </c>
      <c r="J207" s="12" t="s">
        <v>24</v>
      </c>
      <c r="K207" s="12" t="s">
        <v>70</v>
      </c>
      <c r="L207" s="25" t="s">
        <v>26</v>
      </c>
      <c r="M207" s="27"/>
      <c r="N207" s="27"/>
      <c r="O207" s="27"/>
      <c r="P207" s="86"/>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94"/>
      <c r="AW207" s="94"/>
      <c r="AX207" s="94"/>
      <c r="AY207" s="94"/>
      <c r="AZ207" s="94"/>
      <c r="BA207" s="94"/>
      <c r="BB207" s="94"/>
      <c r="BC207" s="94"/>
      <c r="BD207" s="94"/>
      <c r="BE207" s="94"/>
      <c r="BF207" s="94"/>
      <c r="BG207" s="94"/>
      <c r="BH207" s="94"/>
      <c r="BI207" s="94"/>
      <c r="BJ207" s="94"/>
      <c r="BK207" s="94"/>
      <c r="BL207" s="94"/>
      <c r="BM207" s="94"/>
      <c r="BN207" s="94"/>
      <c r="BO207" s="94"/>
      <c r="BP207" s="94"/>
      <c r="BQ207" s="94"/>
      <c r="BR207" s="94"/>
      <c r="BS207" s="94"/>
      <c r="BT207" s="94"/>
      <c r="BU207" s="94"/>
      <c r="BV207" s="94"/>
      <c r="BW207" s="94"/>
      <c r="BX207" s="94"/>
      <c r="BY207" s="94"/>
      <c r="BZ207" s="94"/>
      <c r="CA207" s="94"/>
      <c r="CB207" s="94"/>
      <c r="CC207" s="94"/>
      <c r="CD207" s="94"/>
      <c r="CE207" s="94"/>
      <c r="CF207" s="94"/>
      <c r="CG207" s="94"/>
      <c r="CH207" s="94"/>
      <c r="CI207" s="94"/>
      <c r="CJ207" s="94"/>
      <c r="CK207" s="94"/>
      <c r="CL207" s="94"/>
      <c r="CM207" s="94"/>
      <c r="CN207" s="94"/>
      <c r="CO207" s="94"/>
      <c r="CP207" s="94"/>
      <c r="CQ207" s="94"/>
      <c r="CR207" s="94"/>
      <c r="CS207" s="94"/>
      <c r="CT207" s="94"/>
      <c r="CU207" s="94"/>
      <c r="CV207" s="94"/>
      <c r="CW207" s="94"/>
      <c r="CX207" s="94"/>
      <c r="CY207" s="94"/>
      <c r="CZ207" s="94"/>
      <c r="DA207" s="94"/>
      <c r="DB207" s="94"/>
      <c r="DC207" s="94"/>
      <c r="DD207" s="94"/>
      <c r="DE207" s="94"/>
      <c r="DF207" s="94"/>
      <c r="DG207" s="94"/>
      <c r="DH207" s="94"/>
      <c r="DI207" s="94"/>
      <c r="DJ207" s="94"/>
      <c r="DK207" s="94"/>
      <c r="DL207" s="94"/>
      <c r="DM207" s="94"/>
      <c r="DN207" s="94"/>
      <c r="DO207" s="94"/>
      <c r="DP207" s="94"/>
      <c r="DQ207" s="94"/>
      <c r="DR207" s="94"/>
      <c r="DS207" s="94"/>
      <c r="DT207" s="94"/>
      <c r="DU207" s="94"/>
      <c r="DV207" s="94"/>
      <c r="DW207" s="94"/>
      <c r="DX207" s="94"/>
      <c r="DY207" s="94"/>
      <c r="DZ207" s="94"/>
      <c r="EA207" s="94"/>
      <c r="EB207" s="94"/>
      <c r="EC207" s="94"/>
      <c r="ED207" s="94"/>
      <c r="EE207" s="94"/>
      <c r="EF207" s="94"/>
      <c r="EG207" s="94"/>
      <c r="EH207" s="94"/>
      <c r="EI207" s="94"/>
      <c r="EJ207" s="94"/>
      <c r="EK207" s="94"/>
      <c r="EL207" s="94"/>
      <c r="EM207" s="94"/>
      <c r="EN207" s="94"/>
      <c r="EO207" s="94"/>
      <c r="EP207" s="94"/>
      <c r="EQ207" s="94"/>
      <c r="ER207" s="94"/>
      <c r="ES207" s="94"/>
      <c r="ET207" s="94"/>
      <c r="EU207" s="94"/>
      <c r="EV207" s="94"/>
      <c r="EW207" s="94"/>
      <c r="EX207" s="94"/>
      <c r="EY207" s="94"/>
      <c r="EZ207" s="94"/>
      <c r="FA207" s="94"/>
      <c r="FB207" s="94"/>
      <c r="FC207" s="94"/>
      <c r="FD207" s="94"/>
      <c r="FE207" s="94"/>
      <c r="FF207" s="94"/>
      <c r="FG207" s="94"/>
      <c r="FH207" s="94"/>
      <c r="FI207" s="94"/>
      <c r="FJ207" s="94"/>
      <c r="FK207" s="94"/>
      <c r="FL207" s="94"/>
      <c r="FM207" s="94"/>
      <c r="FN207" s="94"/>
      <c r="FO207" s="94"/>
      <c r="FP207" s="94"/>
      <c r="FQ207" s="94"/>
      <c r="FR207" s="94"/>
      <c r="FS207" s="94"/>
      <c r="FT207" s="94"/>
      <c r="FU207" s="94"/>
      <c r="FV207" s="94"/>
      <c r="FW207" s="94"/>
      <c r="FX207" s="94"/>
      <c r="FY207" s="94"/>
      <c r="FZ207" s="94"/>
      <c r="GA207" s="94"/>
      <c r="GB207" s="94"/>
      <c r="GC207" s="94"/>
      <c r="GD207" s="94"/>
      <c r="GE207" s="94"/>
      <c r="GF207" s="94"/>
      <c r="GG207" s="94"/>
      <c r="GH207" s="48"/>
      <c r="GI207" s="48"/>
      <c r="GJ207" s="48"/>
      <c r="GK207" s="48"/>
      <c r="GL207" s="48"/>
      <c r="GM207" s="48"/>
      <c r="GN207" s="48"/>
      <c r="GO207" s="48"/>
      <c r="GP207" s="48"/>
      <c r="GQ207" s="48"/>
      <c r="GR207" s="48"/>
      <c r="GS207" s="48"/>
      <c r="GT207" s="48"/>
      <c r="GU207" s="48"/>
      <c r="GV207" s="48"/>
      <c r="GW207" s="48"/>
      <c r="GX207" s="48"/>
      <c r="GY207" s="48"/>
      <c r="GZ207" s="48"/>
    </row>
    <row r="208" ht="45.75" hidden="true" customHeight="true" spans="1:208">
      <c r="A208" s="4">
        <v>319</v>
      </c>
      <c r="B208" s="11" t="s">
        <v>262</v>
      </c>
      <c r="C208" s="12" t="s">
        <v>275</v>
      </c>
      <c r="D208" s="13" t="s">
        <v>278</v>
      </c>
      <c r="E208" s="12" t="s">
        <v>43</v>
      </c>
      <c r="F208" s="12" t="s">
        <v>21</v>
      </c>
      <c r="G208" s="12" t="s">
        <v>30</v>
      </c>
      <c r="H208" s="12">
        <v>60</v>
      </c>
      <c r="I208" s="83" t="s">
        <v>37</v>
      </c>
      <c r="J208" s="12" t="s">
        <v>24</v>
      </c>
      <c r="K208" s="12" t="s">
        <v>28</v>
      </c>
      <c r="L208" s="25" t="s">
        <v>26</v>
      </c>
      <c r="M208" s="27"/>
      <c r="N208" s="27"/>
      <c r="O208" s="27"/>
      <c r="P208" s="86"/>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4"/>
      <c r="AQ208" s="94"/>
      <c r="AR208" s="94"/>
      <c r="AS208" s="94"/>
      <c r="AT208" s="94"/>
      <c r="AU208" s="94"/>
      <c r="AV208" s="94"/>
      <c r="AW208" s="94"/>
      <c r="AX208" s="94"/>
      <c r="AY208" s="94"/>
      <c r="AZ208" s="94"/>
      <c r="BA208" s="94"/>
      <c r="BB208" s="94"/>
      <c r="BC208" s="94"/>
      <c r="BD208" s="94"/>
      <c r="BE208" s="94"/>
      <c r="BF208" s="94"/>
      <c r="BG208" s="94"/>
      <c r="BH208" s="94"/>
      <c r="BI208" s="94"/>
      <c r="BJ208" s="94"/>
      <c r="BK208" s="94"/>
      <c r="BL208" s="94"/>
      <c r="BM208" s="94"/>
      <c r="BN208" s="94"/>
      <c r="BO208" s="94"/>
      <c r="BP208" s="94"/>
      <c r="BQ208" s="94"/>
      <c r="BR208" s="94"/>
      <c r="BS208" s="94"/>
      <c r="BT208" s="94"/>
      <c r="BU208" s="94"/>
      <c r="BV208" s="94"/>
      <c r="BW208" s="94"/>
      <c r="BX208" s="94"/>
      <c r="BY208" s="94"/>
      <c r="BZ208" s="94"/>
      <c r="CA208" s="94"/>
      <c r="CB208" s="94"/>
      <c r="CC208" s="94"/>
      <c r="CD208" s="94"/>
      <c r="CE208" s="94"/>
      <c r="CF208" s="94"/>
      <c r="CG208" s="94"/>
      <c r="CH208" s="94"/>
      <c r="CI208" s="94"/>
      <c r="CJ208" s="94"/>
      <c r="CK208" s="94"/>
      <c r="CL208" s="94"/>
      <c r="CM208" s="94"/>
      <c r="CN208" s="94"/>
      <c r="CO208" s="94"/>
      <c r="CP208" s="94"/>
      <c r="CQ208" s="94"/>
      <c r="CR208" s="94"/>
      <c r="CS208" s="94"/>
      <c r="CT208" s="94"/>
      <c r="CU208" s="94"/>
      <c r="CV208" s="94"/>
      <c r="CW208" s="94"/>
      <c r="CX208" s="94"/>
      <c r="CY208" s="94"/>
      <c r="CZ208" s="94"/>
      <c r="DA208" s="94"/>
      <c r="DB208" s="94"/>
      <c r="DC208" s="94"/>
      <c r="DD208" s="94"/>
      <c r="DE208" s="94"/>
      <c r="DF208" s="94"/>
      <c r="DG208" s="94"/>
      <c r="DH208" s="94"/>
      <c r="DI208" s="94"/>
      <c r="DJ208" s="94"/>
      <c r="DK208" s="94"/>
      <c r="DL208" s="94"/>
      <c r="DM208" s="94"/>
      <c r="DN208" s="94"/>
      <c r="DO208" s="94"/>
      <c r="DP208" s="94"/>
      <c r="DQ208" s="94"/>
      <c r="DR208" s="94"/>
      <c r="DS208" s="94"/>
      <c r="DT208" s="94"/>
      <c r="DU208" s="94"/>
      <c r="DV208" s="94"/>
      <c r="DW208" s="94"/>
      <c r="DX208" s="94"/>
      <c r="DY208" s="94"/>
      <c r="DZ208" s="94"/>
      <c r="EA208" s="94"/>
      <c r="EB208" s="94"/>
      <c r="EC208" s="94"/>
      <c r="ED208" s="94"/>
      <c r="EE208" s="94"/>
      <c r="EF208" s="94"/>
      <c r="EG208" s="94"/>
      <c r="EH208" s="94"/>
      <c r="EI208" s="94"/>
      <c r="EJ208" s="94"/>
      <c r="EK208" s="94"/>
      <c r="EL208" s="94"/>
      <c r="EM208" s="94"/>
      <c r="EN208" s="94"/>
      <c r="EO208" s="94"/>
      <c r="EP208" s="94"/>
      <c r="EQ208" s="94"/>
      <c r="ER208" s="94"/>
      <c r="ES208" s="94"/>
      <c r="ET208" s="94"/>
      <c r="EU208" s="94"/>
      <c r="EV208" s="94"/>
      <c r="EW208" s="94"/>
      <c r="EX208" s="94"/>
      <c r="EY208" s="94"/>
      <c r="EZ208" s="94"/>
      <c r="FA208" s="94"/>
      <c r="FB208" s="94"/>
      <c r="FC208" s="94"/>
      <c r="FD208" s="94"/>
      <c r="FE208" s="94"/>
      <c r="FF208" s="94"/>
      <c r="FG208" s="94"/>
      <c r="FH208" s="94"/>
      <c r="FI208" s="94"/>
      <c r="FJ208" s="94"/>
      <c r="FK208" s="94"/>
      <c r="FL208" s="94"/>
      <c r="FM208" s="94"/>
      <c r="FN208" s="94"/>
      <c r="FO208" s="94"/>
      <c r="FP208" s="94"/>
      <c r="FQ208" s="94"/>
      <c r="FR208" s="94"/>
      <c r="FS208" s="94"/>
      <c r="FT208" s="94"/>
      <c r="FU208" s="94"/>
      <c r="FV208" s="94"/>
      <c r="FW208" s="94"/>
      <c r="FX208" s="94"/>
      <c r="FY208" s="94"/>
      <c r="FZ208" s="94"/>
      <c r="GA208" s="94"/>
      <c r="GB208" s="94"/>
      <c r="GC208" s="94"/>
      <c r="GD208" s="94"/>
      <c r="GE208" s="94"/>
      <c r="GF208" s="94"/>
      <c r="GG208" s="94"/>
      <c r="GH208" s="48"/>
      <c r="GI208" s="48"/>
      <c r="GJ208" s="48"/>
      <c r="GK208" s="48"/>
      <c r="GL208" s="48"/>
      <c r="GM208" s="48"/>
      <c r="GN208" s="48"/>
      <c r="GO208" s="48"/>
      <c r="GP208" s="48"/>
      <c r="GQ208" s="48"/>
      <c r="GR208" s="48"/>
      <c r="GS208" s="48"/>
      <c r="GT208" s="48"/>
      <c r="GU208" s="48"/>
      <c r="GV208" s="48"/>
      <c r="GW208" s="48"/>
      <c r="GX208" s="48"/>
      <c r="GY208" s="48"/>
      <c r="GZ208" s="48"/>
    </row>
    <row r="209" hidden="true" customHeight="true" spans="1:208">
      <c r="A209" s="4">
        <v>320</v>
      </c>
      <c r="B209" s="11" t="s">
        <v>262</v>
      </c>
      <c r="C209" s="12" t="s">
        <v>275</v>
      </c>
      <c r="D209" s="13" t="s">
        <v>279</v>
      </c>
      <c r="E209" s="80" t="s">
        <v>43</v>
      </c>
      <c r="F209" s="12" t="s">
        <v>21</v>
      </c>
      <c r="G209" s="12" t="s">
        <v>22</v>
      </c>
      <c r="H209" s="12">
        <v>60</v>
      </c>
      <c r="I209" s="25" t="s">
        <v>41</v>
      </c>
      <c r="J209" s="12" t="s">
        <v>24</v>
      </c>
      <c r="K209" s="12" t="s">
        <v>28</v>
      </c>
      <c r="L209" s="25" t="s">
        <v>26</v>
      </c>
      <c r="M209" s="27"/>
      <c r="N209" s="27"/>
      <c r="O209" s="27"/>
      <c r="P209" s="86"/>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94"/>
      <c r="AY209" s="94"/>
      <c r="AZ209" s="94"/>
      <c r="BA209" s="94"/>
      <c r="BB209" s="94"/>
      <c r="BC209" s="94"/>
      <c r="BD209" s="94"/>
      <c r="BE209" s="94"/>
      <c r="BF209" s="94"/>
      <c r="BG209" s="94"/>
      <c r="BH209" s="94"/>
      <c r="BI209" s="94"/>
      <c r="BJ209" s="94"/>
      <c r="BK209" s="94"/>
      <c r="BL209" s="94"/>
      <c r="BM209" s="94"/>
      <c r="BN209" s="94"/>
      <c r="BO209" s="94"/>
      <c r="BP209" s="94"/>
      <c r="BQ209" s="94"/>
      <c r="BR209" s="94"/>
      <c r="BS209" s="94"/>
      <c r="BT209" s="94"/>
      <c r="BU209" s="94"/>
      <c r="BV209" s="94"/>
      <c r="BW209" s="94"/>
      <c r="BX209" s="94"/>
      <c r="BY209" s="94"/>
      <c r="BZ209" s="94"/>
      <c r="CA209" s="94"/>
      <c r="CB209" s="94"/>
      <c r="CC209" s="94"/>
      <c r="CD209" s="94"/>
      <c r="CE209" s="94"/>
      <c r="CF209" s="94"/>
      <c r="CG209" s="94"/>
      <c r="CH209" s="94"/>
      <c r="CI209" s="94"/>
      <c r="CJ209" s="94"/>
      <c r="CK209" s="94"/>
      <c r="CL209" s="94"/>
      <c r="CM209" s="94"/>
      <c r="CN209" s="94"/>
      <c r="CO209" s="94"/>
      <c r="CP209" s="94"/>
      <c r="CQ209" s="94"/>
      <c r="CR209" s="94"/>
      <c r="CS209" s="94"/>
      <c r="CT209" s="94"/>
      <c r="CU209" s="94"/>
      <c r="CV209" s="94"/>
      <c r="CW209" s="94"/>
      <c r="CX209" s="94"/>
      <c r="CY209" s="94"/>
      <c r="CZ209" s="94"/>
      <c r="DA209" s="94"/>
      <c r="DB209" s="94"/>
      <c r="DC209" s="94"/>
      <c r="DD209" s="94"/>
      <c r="DE209" s="94"/>
      <c r="DF209" s="94"/>
      <c r="DG209" s="94"/>
      <c r="DH209" s="94"/>
      <c r="DI209" s="94"/>
      <c r="DJ209" s="94"/>
      <c r="DK209" s="94"/>
      <c r="DL209" s="94"/>
      <c r="DM209" s="94"/>
      <c r="DN209" s="94"/>
      <c r="DO209" s="94"/>
      <c r="DP209" s="94"/>
      <c r="DQ209" s="94"/>
      <c r="DR209" s="94"/>
      <c r="DS209" s="94"/>
      <c r="DT209" s="94"/>
      <c r="DU209" s="94"/>
      <c r="DV209" s="94"/>
      <c r="DW209" s="94"/>
      <c r="DX209" s="94"/>
      <c r="DY209" s="94"/>
      <c r="DZ209" s="94"/>
      <c r="EA209" s="94"/>
      <c r="EB209" s="94"/>
      <c r="EC209" s="94"/>
      <c r="ED209" s="94"/>
      <c r="EE209" s="94"/>
      <c r="EF209" s="94"/>
      <c r="EG209" s="94"/>
      <c r="EH209" s="94"/>
      <c r="EI209" s="94"/>
      <c r="EJ209" s="94"/>
      <c r="EK209" s="94"/>
      <c r="EL209" s="94"/>
      <c r="EM209" s="94"/>
      <c r="EN209" s="94"/>
      <c r="EO209" s="94"/>
      <c r="EP209" s="94"/>
      <c r="EQ209" s="94"/>
      <c r="ER209" s="94"/>
      <c r="ES209" s="94"/>
      <c r="ET209" s="94"/>
      <c r="EU209" s="94"/>
      <c r="EV209" s="94"/>
      <c r="EW209" s="94"/>
      <c r="EX209" s="94"/>
      <c r="EY209" s="94"/>
      <c r="EZ209" s="94"/>
      <c r="FA209" s="94"/>
      <c r="FB209" s="94"/>
      <c r="FC209" s="94"/>
      <c r="FD209" s="94"/>
      <c r="FE209" s="94"/>
      <c r="FF209" s="94"/>
      <c r="FG209" s="94"/>
      <c r="FH209" s="94"/>
      <c r="FI209" s="94"/>
      <c r="FJ209" s="94"/>
      <c r="FK209" s="94"/>
      <c r="FL209" s="94"/>
      <c r="FM209" s="94"/>
      <c r="FN209" s="94"/>
      <c r="FO209" s="94"/>
      <c r="FP209" s="94"/>
      <c r="FQ209" s="94"/>
      <c r="FR209" s="94"/>
      <c r="FS209" s="94"/>
      <c r="FT209" s="94"/>
      <c r="FU209" s="94"/>
      <c r="FV209" s="94"/>
      <c r="FW209" s="94"/>
      <c r="FX209" s="94"/>
      <c r="FY209" s="94"/>
      <c r="FZ209" s="94"/>
      <c r="GA209" s="94"/>
      <c r="GB209" s="94"/>
      <c r="GC209" s="94"/>
      <c r="GD209" s="94"/>
      <c r="GE209" s="94"/>
      <c r="GF209" s="94"/>
      <c r="GG209" s="94"/>
      <c r="GH209" s="48"/>
      <c r="GI209" s="48"/>
      <c r="GJ209" s="48"/>
      <c r="GK209" s="48"/>
      <c r="GL209" s="48"/>
      <c r="GM209" s="48"/>
      <c r="GN209" s="48"/>
      <c r="GO209" s="48"/>
      <c r="GP209" s="48"/>
      <c r="GQ209" s="48"/>
      <c r="GR209" s="48"/>
      <c r="GS209" s="48"/>
      <c r="GT209" s="48"/>
      <c r="GU209" s="48"/>
      <c r="GV209" s="48"/>
      <c r="GW209" s="48"/>
      <c r="GX209" s="48"/>
      <c r="GY209" s="48"/>
      <c r="GZ209" s="48"/>
    </row>
    <row r="210" hidden="true" customHeight="true" spans="1:208">
      <c r="A210" s="4">
        <v>321</v>
      </c>
      <c r="B210" s="11" t="s">
        <v>262</v>
      </c>
      <c r="C210" s="12" t="s">
        <v>275</v>
      </c>
      <c r="D210" s="13" t="s">
        <v>280</v>
      </c>
      <c r="E210" s="80" t="s">
        <v>43</v>
      </c>
      <c r="F210" s="12" t="s">
        <v>21</v>
      </c>
      <c r="G210" s="12" t="s">
        <v>22</v>
      </c>
      <c r="H210" s="12">
        <v>60</v>
      </c>
      <c r="I210" s="25" t="s">
        <v>41</v>
      </c>
      <c r="J210" s="12" t="s">
        <v>24</v>
      </c>
      <c r="K210" s="12" t="s">
        <v>28</v>
      </c>
      <c r="L210" s="25" t="s">
        <v>26</v>
      </c>
      <c r="M210" s="27"/>
      <c r="N210" s="27"/>
      <c r="O210" s="27"/>
      <c r="P210" s="86"/>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94"/>
      <c r="AZ210" s="94"/>
      <c r="BA210" s="94"/>
      <c r="BB210" s="94"/>
      <c r="BC210" s="94"/>
      <c r="BD210" s="94"/>
      <c r="BE210" s="94"/>
      <c r="BF210" s="94"/>
      <c r="BG210" s="94"/>
      <c r="BH210" s="94"/>
      <c r="BI210" s="94"/>
      <c r="BJ210" s="94"/>
      <c r="BK210" s="94"/>
      <c r="BL210" s="94"/>
      <c r="BM210" s="94"/>
      <c r="BN210" s="94"/>
      <c r="BO210" s="94"/>
      <c r="BP210" s="94"/>
      <c r="BQ210" s="94"/>
      <c r="BR210" s="94"/>
      <c r="BS210" s="94"/>
      <c r="BT210" s="94"/>
      <c r="BU210" s="94"/>
      <c r="BV210" s="94"/>
      <c r="BW210" s="94"/>
      <c r="BX210" s="94"/>
      <c r="BY210" s="94"/>
      <c r="BZ210" s="94"/>
      <c r="CA210" s="94"/>
      <c r="CB210" s="94"/>
      <c r="CC210" s="94"/>
      <c r="CD210" s="94"/>
      <c r="CE210" s="94"/>
      <c r="CF210" s="94"/>
      <c r="CG210" s="94"/>
      <c r="CH210" s="94"/>
      <c r="CI210" s="94"/>
      <c r="CJ210" s="94"/>
      <c r="CK210" s="94"/>
      <c r="CL210" s="94"/>
      <c r="CM210" s="94"/>
      <c r="CN210" s="94"/>
      <c r="CO210" s="94"/>
      <c r="CP210" s="94"/>
      <c r="CQ210" s="94"/>
      <c r="CR210" s="94"/>
      <c r="CS210" s="94"/>
      <c r="CT210" s="94"/>
      <c r="CU210" s="94"/>
      <c r="CV210" s="94"/>
      <c r="CW210" s="94"/>
      <c r="CX210" s="94"/>
      <c r="CY210" s="94"/>
      <c r="CZ210" s="94"/>
      <c r="DA210" s="94"/>
      <c r="DB210" s="94"/>
      <c r="DC210" s="94"/>
      <c r="DD210" s="94"/>
      <c r="DE210" s="94"/>
      <c r="DF210" s="94"/>
      <c r="DG210" s="94"/>
      <c r="DH210" s="94"/>
      <c r="DI210" s="94"/>
      <c r="DJ210" s="94"/>
      <c r="DK210" s="94"/>
      <c r="DL210" s="94"/>
      <c r="DM210" s="94"/>
      <c r="DN210" s="94"/>
      <c r="DO210" s="94"/>
      <c r="DP210" s="94"/>
      <c r="DQ210" s="94"/>
      <c r="DR210" s="94"/>
      <c r="DS210" s="94"/>
      <c r="DT210" s="94"/>
      <c r="DU210" s="94"/>
      <c r="DV210" s="94"/>
      <c r="DW210" s="94"/>
      <c r="DX210" s="94"/>
      <c r="DY210" s="94"/>
      <c r="DZ210" s="94"/>
      <c r="EA210" s="94"/>
      <c r="EB210" s="94"/>
      <c r="EC210" s="94"/>
      <c r="ED210" s="94"/>
      <c r="EE210" s="94"/>
      <c r="EF210" s="94"/>
      <c r="EG210" s="94"/>
      <c r="EH210" s="94"/>
      <c r="EI210" s="94"/>
      <c r="EJ210" s="94"/>
      <c r="EK210" s="94"/>
      <c r="EL210" s="94"/>
      <c r="EM210" s="94"/>
      <c r="EN210" s="94"/>
      <c r="EO210" s="94"/>
      <c r="EP210" s="94"/>
      <c r="EQ210" s="94"/>
      <c r="ER210" s="94"/>
      <c r="ES210" s="94"/>
      <c r="ET210" s="94"/>
      <c r="EU210" s="94"/>
      <c r="EV210" s="94"/>
      <c r="EW210" s="94"/>
      <c r="EX210" s="94"/>
      <c r="EY210" s="94"/>
      <c r="EZ210" s="94"/>
      <c r="FA210" s="94"/>
      <c r="FB210" s="94"/>
      <c r="FC210" s="94"/>
      <c r="FD210" s="94"/>
      <c r="FE210" s="94"/>
      <c r="FF210" s="94"/>
      <c r="FG210" s="94"/>
      <c r="FH210" s="94"/>
      <c r="FI210" s="94"/>
      <c r="FJ210" s="94"/>
      <c r="FK210" s="94"/>
      <c r="FL210" s="94"/>
      <c r="FM210" s="94"/>
      <c r="FN210" s="94"/>
      <c r="FO210" s="94"/>
      <c r="FP210" s="94"/>
      <c r="FQ210" s="94"/>
      <c r="FR210" s="94"/>
      <c r="FS210" s="94"/>
      <c r="FT210" s="94"/>
      <c r="FU210" s="94"/>
      <c r="FV210" s="94"/>
      <c r="FW210" s="94"/>
      <c r="FX210" s="94"/>
      <c r="FY210" s="94"/>
      <c r="FZ210" s="94"/>
      <c r="GA210" s="94"/>
      <c r="GB210" s="94"/>
      <c r="GC210" s="94"/>
      <c r="GD210" s="94"/>
      <c r="GE210" s="94"/>
      <c r="GF210" s="94"/>
      <c r="GG210" s="94"/>
      <c r="GH210" s="48"/>
      <c r="GI210" s="48"/>
      <c r="GJ210" s="48"/>
      <c r="GK210" s="48"/>
      <c r="GL210" s="48"/>
      <c r="GM210" s="48"/>
      <c r="GN210" s="48"/>
      <c r="GO210" s="48"/>
      <c r="GP210" s="48"/>
      <c r="GQ210" s="48"/>
      <c r="GR210" s="48"/>
      <c r="GS210" s="48"/>
      <c r="GT210" s="48"/>
      <c r="GU210" s="48"/>
      <c r="GV210" s="48"/>
      <c r="GW210" s="48"/>
      <c r="GX210" s="48"/>
      <c r="GY210" s="48"/>
      <c r="GZ210" s="48"/>
    </row>
    <row r="211" hidden="true" customHeight="true" spans="1:208">
      <c r="A211" s="4">
        <v>322</v>
      </c>
      <c r="B211" s="11" t="s">
        <v>262</v>
      </c>
      <c r="C211" s="12" t="s">
        <v>281</v>
      </c>
      <c r="D211" s="13" t="s">
        <v>282</v>
      </c>
      <c r="E211" s="12" t="s">
        <v>36</v>
      </c>
      <c r="F211" s="12" t="s">
        <v>21</v>
      </c>
      <c r="G211" s="12" t="s">
        <v>30</v>
      </c>
      <c r="H211" s="12">
        <v>30</v>
      </c>
      <c r="I211" s="25" t="s">
        <v>37</v>
      </c>
      <c r="J211" s="12" t="s">
        <v>24</v>
      </c>
      <c r="K211" s="12" t="s">
        <v>28</v>
      </c>
      <c r="L211" s="25" t="s">
        <v>26</v>
      </c>
      <c r="M211" s="27"/>
      <c r="N211" s="27"/>
      <c r="O211" s="27"/>
      <c r="P211" s="86"/>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4"/>
      <c r="AQ211" s="94"/>
      <c r="AR211" s="94"/>
      <c r="AS211" s="94"/>
      <c r="AT211" s="94"/>
      <c r="AU211" s="94"/>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c r="CA211" s="94"/>
      <c r="CB211" s="94"/>
      <c r="CC211" s="94"/>
      <c r="CD211" s="94"/>
      <c r="CE211" s="94"/>
      <c r="CF211" s="94"/>
      <c r="CG211" s="94"/>
      <c r="CH211" s="94"/>
      <c r="CI211" s="94"/>
      <c r="CJ211" s="94"/>
      <c r="CK211" s="94"/>
      <c r="CL211" s="94"/>
      <c r="CM211" s="94"/>
      <c r="CN211" s="94"/>
      <c r="CO211" s="94"/>
      <c r="CP211" s="94"/>
      <c r="CQ211" s="94"/>
      <c r="CR211" s="94"/>
      <c r="CS211" s="94"/>
      <c r="CT211" s="94"/>
      <c r="CU211" s="94"/>
      <c r="CV211" s="94"/>
      <c r="CW211" s="94"/>
      <c r="CX211" s="94"/>
      <c r="CY211" s="94"/>
      <c r="CZ211" s="94"/>
      <c r="DA211" s="94"/>
      <c r="DB211" s="94"/>
      <c r="DC211" s="94"/>
      <c r="DD211" s="94"/>
      <c r="DE211" s="94"/>
      <c r="DF211" s="94"/>
      <c r="DG211" s="94"/>
      <c r="DH211" s="94"/>
      <c r="DI211" s="94"/>
      <c r="DJ211" s="94"/>
      <c r="DK211" s="94"/>
      <c r="DL211" s="94"/>
      <c r="DM211" s="94"/>
      <c r="DN211" s="94"/>
      <c r="DO211" s="94"/>
      <c r="DP211" s="94"/>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94"/>
      <c r="EU211" s="94"/>
      <c r="EV211" s="94"/>
      <c r="EW211" s="94"/>
      <c r="EX211" s="94"/>
      <c r="EY211" s="94"/>
      <c r="EZ211" s="94"/>
      <c r="FA211" s="94"/>
      <c r="FB211" s="94"/>
      <c r="FC211" s="94"/>
      <c r="FD211" s="94"/>
      <c r="FE211" s="94"/>
      <c r="FF211" s="94"/>
      <c r="FG211" s="94"/>
      <c r="FH211" s="94"/>
      <c r="FI211" s="94"/>
      <c r="FJ211" s="94"/>
      <c r="FK211" s="94"/>
      <c r="FL211" s="94"/>
      <c r="FM211" s="94"/>
      <c r="FN211" s="94"/>
      <c r="FO211" s="94"/>
      <c r="FP211" s="94"/>
      <c r="FQ211" s="94"/>
      <c r="FR211" s="94"/>
      <c r="FS211" s="94"/>
      <c r="FT211" s="94"/>
      <c r="FU211" s="94"/>
      <c r="FV211" s="94"/>
      <c r="FW211" s="94"/>
      <c r="FX211" s="94"/>
      <c r="FY211" s="94"/>
      <c r="FZ211" s="94"/>
      <c r="GA211" s="94"/>
      <c r="GB211" s="94"/>
      <c r="GC211" s="94"/>
      <c r="GD211" s="94"/>
      <c r="GE211" s="94"/>
      <c r="GF211" s="94"/>
      <c r="GG211" s="94"/>
      <c r="GH211" s="48"/>
      <c r="GI211" s="48"/>
      <c r="GJ211" s="48"/>
      <c r="GK211" s="48"/>
      <c r="GL211" s="48"/>
      <c r="GM211" s="48"/>
      <c r="GN211" s="48"/>
      <c r="GO211" s="48"/>
      <c r="GP211" s="48"/>
      <c r="GQ211" s="48"/>
      <c r="GR211" s="48"/>
      <c r="GS211" s="48"/>
      <c r="GT211" s="48"/>
      <c r="GU211" s="48"/>
      <c r="GV211" s="48"/>
      <c r="GW211" s="48"/>
      <c r="GX211" s="48"/>
      <c r="GY211" s="48"/>
      <c r="GZ211" s="48"/>
    </row>
    <row r="212" hidden="true" customHeight="true" spans="1:208">
      <c r="A212" s="4">
        <v>323</v>
      </c>
      <c r="B212" s="11" t="s">
        <v>262</v>
      </c>
      <c r="C212" s="12" t="s">
        <v>281</v>
      </c>
      <c r="D212" s="13" t="s">
        <v>283</v>
      </c>
      <c r="E212" s="12" t="s">
        <v>43</v>
      </c>
      <c r="F212" s="12" t="s">
        <v>21</v>
      </c>
      <c r="G212" s="12" t="s">
        <v>30</v>
      </c>
      <c r="H212" s="12">
        <v>60</v>
      </c>
      <c r="I212" s="25" t="s">
        <v>37</v>
      </c>
      <c r="J212" s="12" t="s">
        <v>284</v>
      </c>
      <c r="K212" s="12" t="s">
        <v>28</v>
      </c>
      <c r="L212" s="25" t="s">
        <v>26</v>
      </c>
      <c r="M212" s="27"/>
      <c r="N212" s="27"/>
      <c r="O212" s="27"/>
      <c r="P212" s="86"/>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48"/>
      <c r="GI212" s="48"/>
      <c r="GJ212" s="48"/>
      <c r="GK212" s="48"/>
      <c r="GL212" s="48"/>
      <c r="GM212" s="48"/>
      <c r="GN212" s="48"/>
      <c r="GO212" s="48"/>
      <c r="GP212" s="48"/>
      <c r="GQ212" s="48"/>
      <c r="GR212" s="48"/>
      <c r="GS212" s="48"/>
      <c r="GT212" s="48"/>
      <c r="GU212" s="48"/>
      <c r="GV212" s="48"/>
      <c r="GW212" s="48"/>
      <c r="GX212" s="48"/>
      <c r="GY212" s="48"/>
      <c r="GZ212" s="48"/>
    </row>
    <row r="213" hidden="true" customHeight="true" spans="1:208">
      <c r="A213" s="4">
        <v>324</v>
      </c>
      <c r="B213" s="11" t="s">
        <v>262</v>
      </c>
      <c r="C213" s="12" t="s">
        <v>281</v>
      </c>
      <c r="D213" s="13" t="s">
        <v>285</v>
      </c>
      <c r="E213" s="12" t="s">
        <v>36</v>
      </c>
      <c r="F213" s="12" t="s">
        <v>21</v>
      </c>
      <c r="G213" s="12" t="s">
        <v>30</v>
      </c>
      <c r="H213" s="12">
        <v>45</v>
      </c>
      <c r="I213" s="25" t="s">
        <v>37</v>
      </c>
      <c r="J213" s="12" t="s">
        <v>24</v>
      </c>
      <c r="K213" s="12" t="s">
        <v>28</v>
      </c>
      <c r="L213" s="25" t="s">
        <v>26</v>
      </c>
      <c r="M213" s="27"/>
      <c r="N213" s="27"/>
      <c r="O213" s="27"/>
      <c r="P213" s="87"/>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48"/>
      <c r="GI213" s="48"/>
      <c r="GJ213" s="48"/>
      <c r="GK213" s="48"/>
      <c r="GL213" s="48"/>
      <c r="GM213" s="48"/>
      <c r="GN213" s="48"/>
      <c r="GO213" s="48"/>
      <c r="GP213" s="48"/>
      <c r="GQ213" s="48"/>
      <c r="GR213" s="48"/>
      <c r="GS213" s="48"/>
      <c r="GT213" s="48"/>
      <c r="GU213" s="48"/>
      <c r="GV213" s="48"/>
      <c r="GW213" s="48"/>
      <c r="GX213" s="48"/>
      <c r="GY213" s="48"/>
      <c r="GZ213" s="48"/>
    </row>
    <row r="214" s="36" customFormat="true" ht="31.5" customHeight="true" spans="1:189">
      <c r="A214" s="4">
        <v>60</v>
      </c>
      <c r="B214" s="11" t="s">
        <v>262</v>
      </c>
      <c r="C214" s="12" t="s">
        <v>281</v>
      </c>
      <c r="D214" s="13" t="s">
        <v>286</v>
      </c>
      <c r="E214" s="12" t="s">
        <v>43</v>
      </c>
      <c r="F214" s="12" t="s">
        <v>68</v>
      </c>
      <c r="G214" s="12" t="s">
        <v>30</v>
      </c>
      <c r="H214" s="19">
        <v>135</v>
      </c>
      <c r="I214" s="25" t="s">
        <v>37</v>
      </c>
      <c r="J214" s="12" t="s">
        <v>249</v>
      </c>
      <c r="K214" s="12" t="s">
        <v>70</v>
      </c>
      <c r="L214" s="25" t="s">
        <v>26</v>
      </c>
      <c r="M214" s="27">
        <v>1</v>
      </c>
      <c r="N214" s="27">
        <v>1</v>
      </c>
      <c r="O214" s="27">
        <v>1</v>
      </c>
      <c r="P214" s="26" t="s">
        <v>50</v>
      </c>
      <c r="Q214" s="93"/>
      <c r="R214" s="93"/>
      <c r="S214" s="93"/>
      <c r="T214" s="93"/>
      <c r="U214" s="93"/>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c r="AT214" s="93"/>
      <c r="AU214" s="93"/>
      <c r="AV214" s="93"/>
      <c r="AW214" s="93"/>
      <c r="AX214" s="93"/>
      <c r="AY214" s="93"/>
      <c r="AZ214" s="93"/>
      <c r="BA214" s="93"/>
      <c r="BB214" s="93"/>
      <c r="BC214" s="93"/>
      <c r="BD214" s="93"/>
      <c r="BE214" s="93"/>
      <c r="BF214" s="93"/>
      <c r="BG214" s="93"/>
      <c r="BH214" s="93"/>
      <c r="BI214" s="93"/>
      <c r="BJ214" s="93"/>
      <c r="BK214" s="93"/>
      <c r="BL214" s="93"/>
      <c r="BM214" s="93"/>
      <c r="BN214" s="93"/>
      <c r="BO214" s="93"/>
      <c r="BP214" s="93"/>
      <c r="BQ214" s="93"/>
      <c r="BR214" s="93"/>
      <c r="BS214" s="93"/>
      <c r="BT214" s="93"/>
      <c r="BU214" s="93"/>
      <c r="BV214" s="93"/>
      <c r="BW214" s="93"/>
      <c r="BX214" s="93"/>
      <c r="BY214" s="93"/>
      <c r="BZ214" s="93"/>
      <c r="CA214" s="93"/>
      <c r="CB214" s="93"/>
      <c r="CC214" s="93"/>
      <c r="CD214" s="93"/>
      <c r="CE214" s="93"/>
      <c r="CF214" s="93"/>
      <c r="CG214" s="93"/>
      <c r="CH214" s="93"/>
      <c r="CI214" s="93"/>
      <c r="CJ214" s="93"/>
      <c r="CK214" s="93"/>
      <c r="CL214" s="93"/>
      <c r="CM214" s="93"/>
      <c r="CN214" s="93"/>
      <c r="CO214" s="93"/>
      <c r="CP214" s="93"/>
      <c r="CQ214" s="93"/>
      <c r="CR214" s="93"/>
      <c r="CS214" s="93"/>
      <c r="CT214" s="93"/>
      <c r="CU214" s="93"/>
      <c r="CV214" s="93"/>
      <c r="CW214" s="93"/>
      <c r="CX214" s="93"/>
      <c r="CY214" s="93"/>
      <c r="CZ214" s="93"/>
      <c r="DA214" s="93"/>
      <c r="DB214" s="93"/>
      <c r="DC214" s="93"/>
      <c r="DD214" s="93"/>
      <c r="DE214" s="93"/>
      <c r="DF214" s="93"/>
      <c r="DG214" s="93"/>
      <c r="DH214" s="93"/>
      <c r="DI214" s="93"/>
      <c r="DJ214" s="93"/>
      <c r="DK214" s="93"/>
      <c r="DL214" s="93"/>
      <c r="DM214" s="93"/>
      <c r="DN214" s="93"/>
      <c r="DO214" s="93"/>
      <c r="DP214" s="93"/>
      <c r="DQ214" s="93"/>
      <c r="DR214" s="93"/>
      <c r="DS214" s="93"/>
      <c r="DT214" s="93"/>
      <c r="DU214" s="93"/>
      <c r="DV214" s="93"/>
      <c r="DW214" s="93"/>
      <c r="DX214" s="93"/>
      <c r="DY214" s="93"/>
      <c r="DZ214" s="93"/>
      <c r="EA214" s="93"/>
      <c r="EB214" s="93"/>
      <c r="EC214" s="93"/>
      <c r="ED214" s="93"/>
      <c r="EE214" s="93"/>
      <c r="EF214" s="93"/>
      <c r="EG214" s="93"/>
      <c r="EH214" s="93"/>
      <c r="EI214" s="93"/>
      <c r="EJ214" s="93"/>
      <c r="EK214" s="93"/>
      <c r="EL214" s="93"/>
      <c r="EM214" s="93"/>
      <c r="EN214" s="93"/>
      <c r="EO214" s="93"/>
      <c r="EP214" s="93"/>
      <c r="EQ214" s="93"/>
      <c r="ER214" s="93"/>
      <c r="ES214" s="93"/>
      <c r="ET214" s="93"/>
      <c r="EU214" s="93"/>
      <c r="EV214" s="93"/>
      <c r="EW214" s="93"/>
      <c r="EX214" s="93"/>
      <c r="EY214" s="93"/>
      <c r="EZ214" s="93"/>
      <c r="FA214" s="93"/>
      <c r="FB214" s="93"/>
      <c r="FC214" s="93"/>
      <c r="FD214" s="93"/>
      <c r="FE214" s="93"/>
      <c r="FF214" s="93"/>
      <c r="FG214" s="93"/>
      <c r="FH214" s="93"/>
      <c r="FI214" s="93"/>
      <c r="FJ214" s="93"/>
      <c r="FK214" s="93"/>
      <c r="FL214" s="93"/>
      <c r="FM214" s="93"/>
      <c r="FN214" s="93"/>
      <c r="FO214" s="93"/>
      <c r="FP214" s="93"/>
      <c r="FQ214" s="93"/>
      <c r="FR214" s="93"/>
      <c r="FS214" s="93"/>
      <c r="FT214" s="93"/>
      <c r="FU214" s="93"/>
      <c r="FV214" s="93"/>
      <c r="FW214" s="93"/>
      <c r="FX214" s="93"/>
      <c r="FY214" s="93"/>
      <c r="FZ214" s="93"/>
      <c r="GA214" s="93"/>
      <c r="GB214" s="93"/>
      <c r="GC214" s="93"/>
      <c r="GD214" s="93"/>
      <c r="GE214" s="93"/>
      <c r="GF214" s="93"/>
      <c r="GG214" s="93"/>
    </row>
    <row r="215" s="36" customFormat="true" ht="25.5" spans="1:189">
      <c r="A215" s="4">
        <v>61</v>
      </c>
      <c r="B215" s="11" t="s">
        <v>262</v>
      </c>
      <c r="C215" s="12" t="s">
        <v>281</v>
      </c>
      <c r="D215" s="13" t="s">
        <v>287</v>
      </c>
      <c r="E215" s="12" t="s">
        <v>43</v>
      </c>
      <c r="F215" s="12" t="s">
        <v>68</v>
      </c>
      <c r="G215" s="12" t="s">
        <v>30</v>
      </c>
      <c r="H215" s="12">
        <v>240</v>
      </c>
      <c r="I215" s="25" t="s">
        <v>37</v>
      </c>
      <c r="J215" s="12" t="s">
        <v>249</v>
      </c>
      <c r="K215" s="12" t="s">
        <v>70</v>
      </c>
      <c r="L215" s="25" t="s">
        <v>26</v>
      </c>
      <c r="M215" s="27" t="s">
        <v>49</v>
      </c>
      <c r="N215" s="27">
        <v>1</v>
      </c>
      <c r="O215" s="27"/>
      <c r="P215" s="26" t="s">
        <v>50</v>
      </c>
      <c r="Q215" s="93"/>
      <c r="R215" s="93"/>
      <c r="S215" s="93"/>
      <c r="T215" s="93"/>
      <c r="U215" s="93"/>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c r="AT215" s="93"/>
      <c r="AU215" s="93"/>
      <c r="AV215" s="93"/>
      <c r="AW215" s="93"/>
      <c r="AX215" s="93"/>
      <c r="AY215" s="93"/>
      <c r="AZ215" s="93"/>
      <c r="BA215" s="93"/>
      <c r="BB215" s="93"/>
      <c r="BC215" s="93"/>
      <c r="BD215" s="93"/>
      <c r="BE215" s="93"/>
      <c r="BF215" s="93"/>
      <c r="BG215" s="93"/>
      <c r="BH215" s="93"/>
      <c r="BI215" s="93"/>
      <c r="BJ215" s="93"/>
      <c r="BK215" s="93"/>
      <c r="BL215" s="93"/>
      <c r="BM215" s="93"/>
      <c r="BN215" s="93"/>
      <c r="BO215" s="93"/>
      <c r="BP215" s="93"/>
      <c r="BQ215" s="93"/>
      <c r="BR215" s="93"/>
      <c r="BS215" s="93"/>
      <c r="BT215" s="93"/>
      <c r="BU215" s="93"/>
      <c r="BV215" s="93"/>
      <c r="BW215" s="93"/>
      <c r="BX215" s="93"/>
      <c r="BY215" s="93"/>
      <c r="BZ215" s="93"/>
      <c r="CA215" s="93"/>
      <c r="CB215" s="93"/>
      <c r="CC215" s="93"/>
      <c r="CD215" s="93"/>
      <c r="CE215" s="93"/>
      <c r="CF215" s="93"/>
      <c r="CG215" s="93"/>
      <c r="CH215" s="93"/>
      <c r="CI215" s="93"/>
      <c r="CJ215" s="93"/>
      <c r="CK215" s="93"/>
      <c r="CL215" s="93"/>
      <c r="CM215" s="93"/>
      <c r="CN215" s="93"/>
      <c r="CO215" s="93"/>
      <c r="CP215" s="93"/>
      <c r="CQ215" s="93"/>
      <c r="CR215" s="93"/>
      <c r="CS215" s="93"/>
      <c r="CT215" s="93"/>
      <c r="CU215" s="93"/>
      <c r="CV215" s="93"/>
      <c r="CW215" s="93"/>
      <c r="CX215" s="93"/>
      <c r="CY215" s="93"/>
      <c r="CZ215" s="93"/>
      <c r="DA215" s="93"/>
      <c r="DB215" s="93"/>
      <c r="DC215" s="93"/>
      <c r="DD215" s="93"/>
      <c r="DE215" s="93"/>
      <c r="DF215" s="93"/>
      <c r="DG215" s="93"/>
      <c r="DH215" s="93"/>
      <c r="DI215" s="93"/>
      <c r="DJ215" s="93"/>
      <c r="DK215" s="93"/>
      <c r="DL215" s="93"/>
      <c r="DM215" s="93"/>
      <c r="DN215" s="93"/>
      <c r="DO215" s="93"/>
      <c r="DP215" s="93"/>
      <c r="DQ215" s="93"/>
      <c r="DR215" s="93"/>
      <c r="DS215" s="93"/>
      <c r="DT215" s="93"/>
      <c r="DU215" s="93"/>
      <c r="DV215" s="93"/>
      <c r="DW215" s="93"/>
      <c r="DX215" s="93"/>
      <c r="DY215" s="93"/>
      <c r="DZ215" s="93"/>
      <c r="EA215" s="93"/>
      <c r="EB215" s="93"/>
      <c r="EC215" s="93"/>
      <c r="ED215" s="93"/>
      <c r="EE215" s="93"/>
      <c r="EF215" s="93"/>
      <c r="EG215" s="93"/>
      <c r="EH215" s="93"/>
      <c r="EI215" s="93"/>
      <c r="EJ215" s="93"/>
      <c r="EK215" s="93"/>
      <c r="EL215" s="93"/>
      <c r="EM215" s="93"/>
      <c r="EN215" s="93"/>
      <c r="EO215" s="93"/>
      <c r="EP215" s="93"/>
      <c r="EQ215" s="93"/>
      <c r="ER215" s="93"/>
      <c r="ES215" s="93"/>
      <c r="ET215" s="93"/>
      <c r="EU215" s="93"/>
      <c r="EV215" s="93"/>
      <c r="EW215" s="93"/>
      <c r="EX215" s="93"/>
      <c r="EY215" s="93"/>
      <c r="EZ215" s="93"/>
      <c r="FA215" s="93"/>
      <c r="FB215" s="93"/>
      <c r="FC215" s="93"/>
      <c r="FD215" s="93"/>
      <c r="FE215" s="93"/>
      <c r="FF215" s="93"/>
      <c r="FG215" s="93"/>
      <c r="FH215" s="93"/>
      <c r="FI215" s="93"/>
      <c r="FJ215" s="93"/>
      <c r="FK215" s="93"/>
      <c r="FL215" s="93"/>
      <c r="FM215" s="93"/>
      <c r="FN215" s="93"/>
      <c r="FO215" s="93"/>
      <c r="FP215" s="93"/>
      <c r="FQ215" s="93"/>
      <c r="FR215" s="93"/>
      <c r="FS215" s="93"/>
      <c r="FT215" s="93"/>
      <c r="FU215" s="93"/>
      <c r="FV215" s="93"/>
      <c r="FW215" s="93"/>
      <c r="FX215" s="93"/>
      <c r="FY215" s="93"/>
      <c r="FZ215" s="93"/>
      <c r="GA215" s="93"/>
      <c r="GB215" s="93"/>
      <c r="GC215" s="93"/>
      <c r="GD215" s="93"/>
      <c r="GE215" s="93"/>
      <c r="GF215" s="93"/>
      <c r="GG215" s="93"/>
    </row>
    <row r="216" hidden="true" customHeight="true" spans="1:208">
      <c r="A216" s="4">
        <v>327</v>
      </c>
      <c r="B216" s="11" t="s">
        <v>262</v>
      </c>
      <c r="C216" s="12" t="s">
        <v>281</v>
      </c>
      <c r="D216" s="13" t="s">
        <v>288</v>
      </c>
      <c r="E216" s="12" t="s">
        <v>36</v>
      </c>
      <c r="F216" s="12" t="s">
        <v>21</v>
      </c>
      <c r="G216" s="12" t="s">
        <v>30</v>
      </c>
      <c r="H216" s="12">
        <v>30</v>
      </c>
      <c r="I216" s="25" t="s">
        <v>37</v>
      </c>
      <c r="J216" s="12" t="s">
        <v>24</v>
      </c>
      <c r="K216" s="12" t="s">
        <v>28</v>
      </c>
      <c r="L216" s="25" t="s">
        <v>26</v>
      </c>
      <c r="M216" s="27"/>
      <c r="N216" s="27"/>
      <c r="O216" s="27"/>
      <c r="P216" s="85"/>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48"/>
      <c r="GI216" s="48"/>
      <c r="GJ216" s="48"/>
      <c r="GK216" s="48"/>
      <c r="GL216" s="48"/>
      <c r="GM216" s="48"/>
      <c r="GN216" s="48"/>
      <c r="GO216" s="48"/>
      <c r="GP216" s="48"/>
      <c r="GQ216" s="48"/>
      <c r="GR216" s="48"/>
      <c r="GS216" s="48"/>
      <c r="GT216" s="48"/>
      <c r="GU216" s="48"/>
      <c r="GV216" s="48"/>
      <c r="GW216" s="48"/>
      <c r="GX216" s="48"/>
      <c r="GY216" s="48"/>
      <c r="GZ216" s="48"/>
    </row>
    <row r="217" s="36" customFormat="true" hidden="true" customHeight="true" spans="1:189">
      <c r="A217" s="4">
        <v>328</v>
      </c>
      <c r="B217" s="11" t="s">
        <v>262</v>
      </c>
      <c r="C217" s="12" t="s">
        <v>281</v>
      </c>
      <c r="D217" s="13" t="s">
        <v>289</v>
      </c>
      <c r="E217" s="80" t="s">
        <v>43</v>
      </c>
      <c r="F217" s="80" t="s">
        <v>21</v>
      </c>
      <c r="G217" s="80" t="s">
        <v>30</v>
      </c>
      <c r="H217" s="81">
        <v>50</v>
      </c>
      <c r="I217" s="83" t="s">
        <v>37</v>
      </c>
      <c r="J217" s="80" t="s">
        <v>249</v>
      </c>
      <c r="K217" s="80" t="s">
        <v>28</v>
      </c>
      <c r="L217" s="83" t="s">
        <v>26</v>
      </c>
      <c r="M217" s="62"/>
      <c r="N217" s="62"/>
      <c r="O217" s="62"/>
      <c r="P217" s="88"/>
      <c r="Q217" s="93"/>
      <c r="R217" s="93"/>
      <c r="S217" s="93"/>
      <c r="T217" s="93"/>
      <c r="U217" s="93"/>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c r="AT217" s="93"/>
      <c r="AU217" s="93"/>
      <c r="AV217" s="93"/>
      <c r="AW217" s="93"/>
      <c r="AX217" s="93"/>
      <c r="AY217" s="93"/>
      <c r="AZ217" s="93"/>
      <c r="BA217" s="93"/>
      <c r="BB217" s="93"/>
      <c r="BC217" s="93"/>
      <c r="BD217" s="93"/>
      <c r="BE217" s="93"/>
      <c r="BF217" s="93"/>
      <c r="BG217" s="93"/>
      <c r="BH217" s="93"/>
      <c r="BI217" s="93"/>
      <c r="BJ217" s="93"/>
      <c r="BK217" s="93"/>
      <c r="BL217" s="93"/>
      <c r="BM217" s="93"/>
      <c r="BN217" s="93"/>
      <c r="BO217" s="93"/>
      <c r="BP217" s="93"/>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93"/>
      <c r="CR217" s="93"/>
      <c r="CS217" s="93"/>
      <c r="CT217" s="93"/>
      <c r="CU217" s="93"/>
      <c r="CV217" s="93"/>
      <c r="CW217" s="93"/>
      <c r="CX217" s="93"/>
      <c r="CY217" s="93"/>
      <c r="CZ217" s="93"/>
      <c r="DA217" s="93"/>
      <c r="DB217" s="93"/>
      <c r="DC217" s="93"/>
      <c r="DD217" s="93"/>
      <c r="DE217" s="93"/>
      <c r="DF217" s="93"/>
      <c r="DG217" s="93"/>
      <c r="DH217" s="93"/>
      <c r="DI217" s="93"/>
      <c r="DJ217" s="93"/>
      <c r="DK217" s="93"/>
      <c r="DL217" s="93"/>
      <c r="DM217" s="93"/>
      <c r="DN217" s="93"/>
      <c r="DO217" s="93"/>
      <c r="DP217" s="93"/>
      <c r="DQ217" s="93"/>
      <c r="DR217" s="93"/>
      <c r="DS217" s="93"/>
      <c r="DT217" s="93"/>
      <c r="DU217" s="93"/>
      <c r="DV217" s="93"/>
      <c r="DW217" s="93"/>
      <c r="DX217" s="93"/>
      <c r="DY217" s="93"/>
      <c r="DZ217" s="93"/>
      <c r="EA217" s="93"/>
      <c r="EB217" s="93"/>
      <c r="EC217" s="93"/>
      <c r="ED217" s="93"/>
      <c r="EE217" s="93"/>
      <c r="EF217" s="93"/>
      <c r="EG217" s="93"/>
      <c r="EH217" s="93"/>
      <c r="EI217" s="93"/>
      <c r="EJ217" s="93"/>
      <c r="EK217" s="93"/>
      <c r="EL217" s="93"/>
      <c r="EM217" s="93"/>
      <c r="EN217" s="93"/>
      <c r="EO217" s="93"/>
      <c r="EP217" s="93"/>
      <c r="EQ217" s="93"/>
      <c r="ER217" s="93"/>
      <c r="ES217" s="93"/>
      <c r="ET217" s="93"/>
      <c r="EU217" s="93"/>
      <c r="EV217" s="93"/>
      <c r="EW217" s="93"/>
      <c r="EX217" s="93"/>
      <c r="EY217" s="93"/>
      <c r="EZ217" s="93"/>
      <c r="FA217" s="93"/>
      <c r="FB217" s="93"/>
      <c r="FC217" s="93"/>
      <c r="FD217" s="93"/>
      <c r="FE217" s="93"/>
      <c r="FF217" s="93"/>
      <c r="FG217" s="93"/>
      <c r="FH217" s="93"/>
      <c r="FI217" s="93"/>
      <c r="FJ217" s="93"/>
      <c r="FK217" s="93"/>
      <c r="FL217" s="93"/>
      <c r="FM217" s="93"/>
      <c r="FN217" s="93"/>
      <c r="FO217" s="93"/>
      <c r="FP217" s="93"/>
      <c r="FQ217" s="93"/>
      <c r="FR217" s="93"/>
      <c r="FS217" s="93"/>
      <c r="FT217" s="93"/>
      <c r="FU217" s="93"/>
      <c r="FV217" s="93"/>
      <c r="FW217" s="93"/>
      <c r="FX217" s="93"/>
      <c r="FY217" s="93"/>
      <c r="FZ217" s="93"/>
      <c r="GA217" s="93"/>
      <c r="GB217" s="93"/>
      <c r="GC217" s="93"/>
      <c r="GD217" s="93"/>
      <c r="GE217" s="93"/>
      <c r="GF217" s="93"/>
      <c r="GG217" s="93"/>
    </row>
    <row r="218" hidden="true" customHeight="true" spans="1:208">
      <c r="A218" s="4">
        <v>330</v>
      </c>
      <c r="B218" s="11" t="s">
        <v>262</v>
      </c>
      <c r="C218" s="12" t="s">
        <v>281</v>
      </c>
      <c r="D218" s="13" t="s">
        <v>290</v>
      </c>
      <c r="E218" s="12" t="s">
        <v>43</v>
      </c>
      <c r="F218" s="12" t="s">
        <v>21</v>
      </c>
      <c r="G218" s="12" t="s">
        <v>30</v>
      </c>
      <c r="H218" s="19">
        <v>60</v>
      </c>
      <c r="I218" s="83" t="s">
        <v>37</v>
      </c>
      <c r="J218" s="12" t="s">
        <v>249</v>
      </c>
      <c r="K218" s="12" t="s">
        <v>28</v>
      </c>
      <c r="L218" s="25" t="s">
        <v>26</v>
      </c>
      <c r="M218" s="27"/>
      <c r="N218" s="27"/>
      <c r="O218" s="27"/>
      <c r="P218" s="8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48"/>
      <c r="GI218" s="48"/>
      <c r="GJ218" s="48"/>
      <c r="GK218" s="48"/>
      <c r="GL218" s="48"/>
      <c r="GM218" s="48"/>
      <c r="GN218" s="48"/>
      <c r="GO218" s="48"/>
      <c r="GP218" s="48"/>
      <c r="GQ218" s="48"/>
      <c r="GR218" s="48"/>
      <c r="GS218" s="48"/>
      <c r="GT218" s="48"/>
      <c r="GU218" s="48"/>
      <c r="GV218" s="48"/>
      <c r="GW218" s="48"/>
      <c r="GX218" s="48"/>
      <c r="GY218" s="48"/>
      <c r="GZ218" s="48"/>
    </row>
    <row r="219" s="36" customFormat="true" ht="26" customHeight="true" spans="1:189">
      <c r="A219" s="4">
        <v>62</v>
      </c>
      <c r="B219" s="11" t="s">
        <v>262</v>
      </c>
      <c r="C219" s="12" t="s">
        <v>281</v>
      </c>
      <c r="D219" s="13" t="s">
        <v>291</v>
      </c>
      <c r="E219" s="12" t="s">
        <v>43</v>
      </c>
      <c r="F219" s="12" t="s">
        <v>68</v>
      </c>
      <c r="G219" s="12" t="s">
        <v>30</v>
      </c>
      <c r="H219" s="19">
        <v>150</v>
      </c>
      <c r="I219" s="25" t="s">
        <v>37</v>
      </c>
      <c r="J219" s="12" t="s">
        <v>249</v>
      </c>
      <c r="K219" s="12" t="s">
        <v>70</v>
      </c>
      <c r="L219" s="25" t="s">
        <v>26</v>
      </c>
      <c r="M219" s="27">
        <v>1</v>
      </c>
      <c r="N219" s="27">
        <v>1</v>
      </c>
      <c r="O219" s="27">
        <v>1</v>
      </c>
      <c r="P219" s="26" t="s">
        <v>50</v>
      </c>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c r="AT219" s="93"/>
      <c r="AU219" s="93"/>
      <c r="AV219" s="93"/>
      <c r="AW219" s="93"/>
      <c r="AX219" s="93"/>
      <c r="AY219" s="93"/>
      <c r="AZ219" s="93"/>
      <c r="BA219" s="93"/>
      <c r="BB219" s="93"/>
      <c r="BC219" s="93"/>
      <c r="BD219" s="93"/>
      <c r="BE219" s="93"/>
      <c r="BF219" s="93"/>
      <c r="BG219" s="93"/>
      <c r="BH219" s="93"/>
      <c r="BI219" s="93"/>
      <c r="BJ219" s="93"/>
      <c r="BK219" s="93"/>
      <c r="BL219" s="93"/>
      <c r="BM219" s="93"/>
      <c r="BN219" s="93"/>
      <c r="BO219" s="93"/>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93"/>
      <c r="CR219" s="93"/>
      <c r="CS219" s="93"/>
      <c r="CT219" s="93"/>
      <c r="CU219" s="93"/>
      <c r="CV219" s="93"/>
      <c r="CW219" s="93"/>
      <c r="CX219" s="93"/>
      <c r="CY219" s="93"/>
      <c r="CZ219" s="93"/>
      <c r="DA219" s="93"/>
      <c r="DB219" s="93"/>
      <c r="DC219" s="93"/>
      <c r="DD219" s="93"/>
      <c r="DE219" s="93"/>
      <c r="DF219" s="93"/>
      <c r="DG219" s="93"/>
      <c r="DH219" s="93"/>
      <c r="DI219" s="93"/>
      <c r="DJ219" s="93"/>
      <c r="DK219" s="93"/>
      <c r="DL219" s="93"/>
      <c r="DM219" s="93"/>
      <c r="DN219" s="93"/>
      <c r="DO219" s="93"/>
      <c r="DP219" s="93"/>
      <c r="DQ219" s="93"/>
      <c r="DR219" s="93"/>
      <c r="DS219" s="93"/>
      <c r="DT219" s="93"/>
      <c r="DU219" s="93"/>
      <c r="DV219" s="93"/>
      <c r="DW219" s="93"/>
      <c r="DX219" s="93"/>
      <c r="DY219" s="93"/>
      <c r="DZ219" s="93"/>
      <c r="EA219" s="93"/>
      <c r="EB219" s="93"/>
      <c r="EC219" s="93"/>
      <c r="ED219" s="93"/>
      <c r="EE219" s="93"/>
      <c r="EF219" s="93"/>
      <c r="EG219" s="93"/>
      <c r="EH219" s="93"/>
      <c r="EI219" s="93"/>
      <c r="EJ219" s="93"/>
      <c r="EK219" s="93"/>
      <c r="EL219" s="93"/>
      <c r="EM219" s="93"/>
      <c r="EN219" s="93"/>
      <c r="EO219" s="93"/>
      <c r="EP219" s="93"/>
      <c r="EQ219" s="93"/>
      <c r="ER219" s="93"/>
      <c r="ES219" s="93"/>
      <c r="ET219" s="93"/>
      <c r="EU219" s="93"/>
      <c r="EV219" s="93"/>
      <c r="EW219" s="93"/>
      <c r="EX219" s="93"/>
      <c r="EY219" s="93"/>
      <c r="EZ219" s="93"/>
      <c r="FA219" s="93"/>
      <c r="FB219" s="93"/>
      <c r="FC219" s="93"/>
      <c r="FD219" s="93"/>
      <c r="FE219" s="93"/>
      <c r="FF219" s="93"/>
      <c r="FG219" s="93"/>
      <c r="FH219" s="93"/>
      <c r="FI219" s="93"/>
      <c r="FJ219" s="93"/>
      <c r="FK219" s="93"/>
      <c r="FL219" s="93"/>
      <c r="FM219" s="93"/>
      <c r="FN219" s="93"/>
      <c r="FO219" s="93"/>
      <c r="FP219" s="93"/>
      <c r="FQ219" s="93"/>
      <c r="FR219" s="93"/>
      <c r="FS219" s="93"/>
      <c r="FT219" s="93"/>
      <c r="FU219" s="93"/>
      <c r="FV219" s="93"/>
      <c r="FW219" s="93"/>
      <c r="FX219" s="93"/>
      <c r="FY219" s="93"/>
      <c r="FZ219" s="93"/>
      <c r="GA219" s="93"/>
      <c r="GB219" s="93"/>
      <c r="GC219" s="93"/>
      <c r="GD219" s="93"/>
      <c r="GE219" s="93"/>
      <c r="GF219" s="93"/>
      <c r="GG219" s="93"/>
    </row>
    <row r="220" ht="2" hidden="true" customHeight="true" spans="1:208">
      <c r="A220" s="4">
        <v>332</v>
      </c>
      <c r="B220" s="11" t="s">
        <v>262</v>
      </c>
      <c r="C220" s="12" t="s">
        <v>281</v>
      </c>
      <c r="D220" s="13" t="s">
        <v>292</v>
      </c>
      <c r="E220" s="12" t="s">
        <v>43</v>
      </c>
      <c r="F220" s="12" t="s">
        <v>21</v>
      </c>
      <c r="G220" s="12" t="s">
        <v>30</v>
      </c>
      <c r="H220" s="12">
        <v>45</v>
      </c>
      <c r="I220" s="25" t="s">
        <v>37</v>
      </c>
      <c r="J220" s="12" t="s">
        <v>223</v>
      </c>
      <c r="K220" s="12" t="s">
        <v>70</v>
      </c>
      <c r="L220" s="25" t="s">
        <v>26</v>
      </c>
      <c r="M220" s="27"/>
      <c r="N220" s="27"/>
      <c r="O220" s="27"/>
      <c r="P220" s="8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48"/>
      <c r="GI220" s="48"/>
      <c r="GJ220" s="48"/>
      <c r="GK220" s="48"/>
      <c r="GL220" s="48"/>
      <c r="GM220" s="48"/>
      <c r="GN220" s="48"/>
      <c r="GO220" s="48"/>
      <c r="GP220" s="48"/>
      <c r="GQ220" s="48"/>
      <c r="GR220" s="48"/>
      <c r="GS220" s="48"/>
      <c r="GT220" s="48"/>
      <c r="GU220" s="48"/>
      <c r="GV220" s="48"/>
      <c r="GW220" s="48"/>
      <c r="GX220" s="48"/>
      <c r="GY220" s="48"/>
      <c r="GZ220" s="48"/>
    </row>
    <row r="221" s="36" customFormat="true" customHeight="true" spans="1:189">
      <c r="A221" s="4">
        <v>63</v>
      </c>
      <c r="B221" s="11" t="s">
        <v>262</v>
      </c>
      <c r="C221" s="12" t="s">
        <v>281</v>
      </c>
      <c r="D221" s="13" t="s">
        <v>293</v>
      </c>
      <c r="E221" s="12" t="s">
        <v>43</v>
      </c>
      <c r="F221" s="12" t="s">
        <v>68</v>
      </c>
      <c r="G221" s="12" t="s">
        <v>30</v>
      </c>
      <c r="H221" s="19">
        <v>90</v>
      </c>
      <c r="I221" s="25" t="s">
        <v>37</v>
      </c>
      <c r="J221" s="12" t="s">
        <v>249</v>
      </c>
      <c r="K221" s="12" t="s">
        <v>70</v>
      </c>
      <c r="L221" s="25" t="s">
        <v>26</v>
      </c>
      <c r="M221" s="27">
        <v>1</v>
      </c>
      <c r="N221" s="27">
        <v>1</v>
      </c>
      <c r="O221" s="27">
        <v>1</v>
      </c>
      <c r="P221" s="26" t="s">
        <v>50</v>
      </c>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3"/>
      <c r="BR221" s="93"/>
      <c r="BS221" s="93"/>
      <c r="BT221" s="93"/>
      <c r="BU221" s="93"/>
      <c r="BV221" s="93"/>
      <c r="BW221" s="93"/>
      <c r="BX221" s="93"/>
      <c r="BY221" s="93"/>
      <c r="BZ221" s="93"/>
      <c r="CA221" s="93"/>
      <c r="CB221" s="93"/>
      <c r="CC221" s="93"/>
      <c r="CD221" s="93"/>
      <c r="CE221" s="93"/>
      <c r="CF221" s="93"/>
      <c r="CG221" s="93"/>
      <c r="CH221" s="93"/>
      <c r="CI221" s="93"/>
      <c r="CJ221" s="93"/>
      <c r="CK221" s="93"/>
      <c r="CL221" s="93"/>
      <c r="CM221" s="93"/>
      <c r="CN221" s="93"/>
      <c r="CO221" s="93"/>
      <c r="CP221" s="93"/>
      <c r="CQ221" s="93"/>
      <c r="CR221" s="93"/>
      <c r="CS221" s="93"/>
      <c r="CT221" s="93"/>
      <c r="CU221" s="93"/>
      <c r="CV221" s="93"/>
      <c r="CW221" s="93"/>
      <c r="CX221" s="93"/>
      <c r="CY221" s="93"/>
      <c r="CZ221" s="93"/>
      <c r="DA221" s="93"/>
      <c r="DB221" s="93"/>
      <c r="DC221" s="93"/>
      <c r="DD221" s="93"/>
      <c r="DE221" s="93"/>
      <c r="DF221" s="93"/>
      <c r="DG221" s="93"/>
      <c r="DH221" s="93"/>
      <c r="DI221" s="93"/>
      <c r="DJ221" s="93"/>
      <c r="DK221" s="93"/>
      <c r="DL221" s="93"/>
      <c r="DM221" s="93"/>
      <c r="DN221" s="93"/>
      <c r="DO221" s="93"/>
      <c r="DP221" s="93"/>
      <c r="DQ221" s="93"/>
      <c r="DR221" s="93"/>
      <c r="DS221" s="93"/>
      <c r="DT221" s="93"/>
      <c r="DU221" s="93"/>
      <c r="DV221" s="93"/>
      <c r="DW221" s="93"/>
      <c r="DX221" s="93"/>
      <c r="DY221" s="93"/>
      <c r="DZ221" s="93"/>
      <c r="EA221" s="93"/>
      <c r="EB221" s="93"/>
      <c r="EC221" s="93"/>
      <c r="ED221" s="93"/>
      <c r="EE221" s="93"/>
      <c r="EF221" s="93"/>
      <c r="EG221" s="93"/>
      <c r="EH221" s="93"/>
      <c r="EI221" s="93"/>
      <c r="EJ221" s="93"/>
      <c r="EK221" s="93"/>
      <c r="EL221" s="93"/>
      <c r="EM221" s="93"/>
      <c r="EN221" s="93"/>
      <c r="EO221" s="93"/>
      <c r="EP221" s="93"/>
      <c r="EQ221" s="93"/>
      <c r="ER221" s="93"/>
      <c r="ES221" s="93"/>
      <c r="ET221" s="93"/>
      <c r="EU221" s="93"/>
      <c r="EV221" s="93"/>
      <c r="EW221" s="93"/>
      <c r="EX221" s="93"/>
      <c r="EY221" s="93"/>
      <c r="EZ221" s="93"/>
      <c r="FA221" s="93"/>
      <c r="FB221" s="93"/>
      <c r="FC221" s="93"/>
      <c r="FD221" s="93"/>
      <c r="FE221" s="93"/>
      <c r="FF221" s="93"/>
      <c r="FG221" s="93"/>
      <c r="FH221" s="93"/>
      <c r="FI221" s="93"/>
      <c r="FJ221" s="93"/>
      <c r="FK221" s="93"/>
      <c r="FL221" s="93"/>
      <c r="FM221" s="93"/>
      <c r="FN221" s="93"/>
      <c r="FO221" s="93"/>
      <c r="FP221" s="93"/>
      <c r="FQ221" s="93"/>
      <c r="FR221" s="93"/>
      <c r="FS221" s="93"/>
      <c r="FT221" s="93"/>
      <c r="FU221" s="93"/>
      <c r="FV221" s="93"/>
      <c r="FW221" s="93"/>
      <c r="FX221" s="93"/>
      <c r="FY221" s="93"/>
      <c r="FZ221" s="93"/>
      <c r="GA221" s="93"/>
      <c r="GB221" s="93"/>
      <c r="GC221" s="93"/>
      <c r="GD221" s="93"/>
      <c r="GE221" s="93"/>
      <c r="GF221" s="93"/>
      <c r="GG221" s="93"/>
    </row>
    <row r="222" ht="35.25" hidden="true" customHeight="true" spans="1:208">
      <c r="A222" s="4">
        <v>336</v>
      </c>
      <c r="B222" s="11" t="s">
        <v>294</v>
      </c>
      <c r="C222" s="12" t="s">
        <v>295</v>
      </c>
      <c r="D222" s="13" t="s">
        <v>296</v>
      </c>
      <c r="E222" s="12" t="s">
        <v>43</v>
      </c>
      <c r="F222" s="12" t="s">
        <v>78</v>
      </c>
      <c r="G222" s="12" t="s">
        <v>22</v>
      </c>
      <c r="H222" s="12">
        <v>60</v>
      </c>
      <c r="I222" s="83" t="s">
        <v>41</v>
      </c>
      <c r="J222" s="12" t="s">
        <v>24</v>
      </c>
      <c r="K222" s="12" t="s">
        <v>25</v>
      </c>
      <c r="L222" s="25" t="s">
        <v>26</v>
      </c>
      <c r="M222" s="27"/>
      <c r="N222" s="27"/>
      <c r="O222" s="27"/>
      <c r="P222" s="85"/>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48"/>
      <c r="GI222" s="48"/>
      <c r="GJ222" s="48"/>
      <c r="GK222" s="48"/>
      <c r="GL222" s="48"/>
      <c r="GM222" s="48"/>
      <c r="GN222" s="48"/>
      <c r="GO222" s="48"/>
      <c r="GP222" s="48"/>
      <c r="GQ222" s="48"/>
      <c r="GR222" s="48"/>
      <c r="GS222" s="48"/>
      <c r="GT222" s="48"/>
      <c r="GU222" s="48"/>
      <c r="GV222" s="48"/>
      <c r="GW222" s="48"/>
      <c r="GX222" s="48"/>
      <c r="GY222" s="48"/>
      <c r="GZ222" s="48"/>
    </row>
    <row r="223" hidden="true" customHeight="true" spans="1:208">
      <c r="A223" s="4">
        <v>337</v>
      </c>
      <c r="B223" s="11" t="s">
        <v>294</v>
      </c>
      <c r="C223" s="12" t="s">
        <v>295</v>
      </c>
      <c r="D223" s="13" t="s">
        <v>297</v>
      </c>
      <c r="E223" s="12" t="s">
        <v>43</v>
      </c>
      <c r="F223" s="12" t="s">
        <v>21</v>
      </c>
      <c r="G223" s="12" t="s">
        <v>30</v>
      </c>
      <c r="H223" s="12">
        <v>30</v>
      </c>
      <c r="I223" s="25" t="s">
        <v>37</v>
      </c>
      <c r="J223" s="12" t="s">
        <v>24</v>
      </c>
      <c r="K223" s="12" t="s">
        <v>28</v>
      </c>
      <c r="L223" s="25" t="s">
        <v>26</v>
      </c>
      <c r="M223" s="27"/>
      <c r="N223" s="27"/>
      <c r="O223" s="27"/>
      <c r="P223" s="87"/>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48"/>
      <c r="GI223" s="48"/>
      <c r="GJ223" s="48"/>
      <c r="GK223" s="48"/>
      <c r="GL223" s="48"/>
      <c r="GM223" s="48"/>
      <c r="GN223" s="48"/>
      <c r="GO223" s="48"/>
      <c r="GP223" s="48"/>
      <c r="GQ223" s="48"/>
      <c r="GR223" s="48"/>
      <c r="GS223" s="48"/>
      <c r="GT223" s="48"/>
      <c r="GU223" s="48"/>
      <c r="GV223" s="48"/>
      <c r="GW223" s="48"/>
      <c r="GX223" s="48"/>
      <c r="GY223" s="48"/>
      <c r="GZ223" s="48"/>
    </row>
    <row r="224" s="40" customFormat="true" ht="25.5" spans="1:188">
      <c r="A224" s="4">
        <v>64</v>
      </c>
      <c r="B224" s="28" t="s">
        <v>298</v>
      </c>
      <c r="C224" s="28" t="s">
        <v>299</v>
      </c>
      <c r="D224" s="29" t="s">
        <v>300</v>
      </c>
      <c r="E224" s="23" t="s">
        <v>43</v>
      </c>
      <c r="F224" s="23" t="s">
        <v>78</v>
      </c>
      <c r="G224" s="23" t="s">
        <v>30</v>
      </c>
      <c r="H224" s="23">
        <v>500</v>
      </c>
      <c r="I224" s="23" t="s">
        <v>37</v>
      </c>
      <c r="J224" s="23" t="s">
        <v>223</v>
      </c>
      <c r="K224" s="23" t="s">
        <v>70</v>
      </c>
      <c r="L224" s="23" t="s">
        <v>121</v>
      </c>
      <c r="M224" s="27">
        <v>1</v>
      </c>
      <c r="N224" s="27">
        <v>1</v>
      </c>
      <c r="O224" s="27">
        <v>1</v>
      </c>
      <c r="P224" s="26" t="s">
        <v>71</v>
      </c>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95"/>
      <c r="EZ224" s="95"/>
      <c r="FA224" s="95"/>
      <c r="FB224" s="95"/>
      <c r="FC224" s="95"/>
      <c r="FD224" s="95"/>
      <c r="FE224" s="95"/>
      <c r="FF224" s="95"/>
      <c r="FG224" s="95"/>
      <c r="FH224" s="95"/>
      <c r="FI224" s="95"/>
      <c r="FJ224" s="95"/>
      <c r="FK224" s="95"/>
      <c r="FL224" s="95"/>
      <c r="FM224" s="95"/>
      <c r="FN224" s="95"/>
      <c r="FO224" s="95"/>
      <c r="FP224" s="95"/>
      <c r="FQ224" s="95"/>
      <c r="FR224" s="95"/>
      <c r="FS224" s="95"/>
      <c r="FT224" s="95"/>
      <c r="FU224" s="95"/>
      <c r="FV224" s="95"/>
      <c r="FW224" s="95"/>
      <c r="FX224" s="95"/>
      <c r="FY224" s="95"/>
      <c r="FZ224" s="95"/>
      <c r="GA224" s="95"/>
      <c r="GB224" s="95"/>
      <c r="GC224" s="95"/>
      <c r="GD224" s="95"/>
      <c r="GE224" s="95"/>
      <c r="GF224" s="95"/>
    </row>
    <row r="225" s="40" customFormat="true" ht="22" customHeight="true" spans="1:188">
      <c r="A225" s="4">
        <v>65</v>
      </c>
      <c r="B225" s="28" t="s">
        <v>298</v>
      </c>
      <c r="C225" s="28" t="s">
        <v>299</v>
      </c>
      <c r="D225" s="29" t="s">
        <v>301</v>
      </c>
      <c r="E225" s="23" t="s">
        <v>43</v>
      </c>
      <c r="F225" s="23" t="s">
        <v>78</v>
      </c>
      <c r="G225" s="23" t="s">
        <v>30</v>
      </c>
      <c r="H225" s="23">
        <v>240</v>
      </c>
      <c r="I225" s="23" t="s">
        <v>37</v>
      </c>
      <c r="J225" s="23" t="s">
        <v>223</v>
      </c>
      <c r="K225" s="23" t="s">
        <v>70</v>
      </c>
      <c r="L225" s="23" t="s">
        <v>28</v>
      </c>
      <c r="M225" s="27">
        <v>1</v>
      </c>
      <c r="N225" s="27">
        <v>1</v>
      </c>
      <c r="O225" s="27">
        <v>1</v>
      </c>
      <c r="P225" s="26" t="s">
        <v>71</v>
      </c>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row>
    <row r="226" s="40" customFormat="true" ht="25.5" spans="1:188">
      <c r="A226" s="4">
        <v>66</v>
      </c>
      <c r="B226" s="28" t="s">
        <v>298</v>
      </c>
      <c r="C226" s="28" t="s">
        <v>299</v>
      </c>
      <c r="D226" s="29" t="s">
        <v>302</v>
      </c>
      <c r="E226" s="23" t="s">
        <v>36</v>
      </c>
      <c r="F226" s="23" t="s">
        <v>68</v>
      </c>
      <c r="G226" s="23" t="s">
        <v>30</v>
      </c>
      <c r="H226" s="23">
        <v>600</v>
      </c>
      <c r="I226" s="23" t="s">
        <v>37</v>
      </c>
      <c r="J226" s="23" t="s">
        <v>223</v>
      </c>
      <c r="K226" s="23" t="s">
        <v>70</v>
      </c>
      <c r="L226" s="23" t="s">
        <v>28</v>
      </c>
      <c r="M226" s="27" t="s">
        <v>49</v>
      </c>
      <c r="N226" s="27">
        <v>1</v>
      </c>
      <c r="O226" s="27"/>
      <c r="P226" s="26" t="s">
        <v>50</v>
      </c>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c r="FK226" s="95"/>
      <c r="FL226" s="95"/>
      <c r="FM226" s="95"/>
      <c r="FN226" s="95"/>
      <c r="FO226" s="95"/>
      <c r="FP226" s="95"/>
      <c r="FQ226" s="95"/>
      <c r="FR226" s="95"/>
      <c r="FS226" s="95"/>
      <c r="FT226" s="95"/>
      <c r="FU226" s="95"/>
      <c r="FV226" s="95"/>
      <c r="FW226" s="95"/>
      <c r="FX226" s="95"/>
      <c r="FY226" s="95"/>
      <c r="FZ226" s="95"/>
      <c r="GA226" s="95"/>
      <c r="GB226" s="95"/>
      <c r="GC226" s="95"/>
      <c r="GD226" s="95"/>
      <c r="GE226" s="95"/>
      <c r="GF226" s="95"/>
    </row>
    <row r="227" s="40" customFormat="true" ht="29" customHeight="true" spans="1:188">
      <c r="A227" s="4">
        <v>67</v>
      </c>
      <c r="B227" s="28" t="s">
        <v>303</v>
      </c>
      <c r="C227" s="28" t="s">
        <v>304</v>
      </c>
      <c r="D227" s="29" t="s">
        <v>305</v>
      </c>
      <c r="E227" s="23" t="s">
        <v>43</v>
      </c>
      <c r="F227" s="23" t="s">
        <v>78</v>
      </c>
      <c r="G227" s="23" t="s">
        <v>30</v>
      </c>
      <c r="H227" s="23">
        <v>300</v>
      </c>
      <c r="I227" s="23" t="s">
        <v>37</v>
      </c>
      <c r="J227" s="23" t="s">
        <v>24</v>
      </c>
      <c r="K227" s="23" t="s">
        <v>28</v>
      </c>
      <c r="L227" s="23" t="s">
        <v>121</v>
      </c>
      <c r="M227" s="27" t="s">
        <v>49</v>
      </c>
      <c r="N227" s="27">
        <v>1</v>
      </c>
      <c r="O227" s="27"/>
      <c r="P227" s="26" t="s">
        <v>50</v>
      </c>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row>
    <row r="228" s="40" customFormat="true" ht="29" customHeight="true" spans="1:188">
      <c r="A228" s="4">
        <v>68</v>
      </c>
      <c r="B228" s="28" t="s">
        <v>303</v>
      </c>
      <c r="C228" s="28" t="s">
        <v>304</v>
      </c>
      <c r="D228" s="29" t="s">
        <v>306</v>
      </c>
      <c r="E228" s="23" t="s">
        <v>43</v>
      </c>
      <c r="F228" s="23" t="s">
        <v>78</v>
      </c>
      <c r="G228" s="23" t="s">
        <v>30</v>
      </c>
      <c r="H228" s="23">
        <v>270</v>
      </c>
      <c r="I228" s="23" t="s">
        <v>37</v>
      </c>
      <c r="J228" s="23" t="s">
        <v>223</v>
      </c>
      <c r="K228" s="23" t="s">
        <v>28</v>
      </c>
      <c r="L228" s="23" t="s">
        <v>121</v>
      </c>
      <c r="M228" s="27" t="s">
        <v>49</v>
      </c>
      <c r="N228" s="27">
        <v>1</v>
      </c>
      <c r="O228" s="62"/>
      <c r="P228" s="26" t="s">
        <v>50</v>
      </c>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c r="FK228" s="95"/>
      <c r="FL228" s="95"/>
      <c r="FM228" s="95"/>
      <c r="FN228" s="95"/>
      <c r="FO228" s="95"/>
      <c r="FP228" s="95"/>
      <c r="FQ228" s="95"/>
      <c r="FR228" s="95"/>
      <c r="FS228" s="95"/>
      <c r="FT228" s="95"/>
      <c r="FU228" s="95"/>
      <c r="FV228" s="95"/>
      <c r="FW228" s="95"/>
      <c r="FX228" s="95"/>
      <c r="FY228" s="95"/>
      <c r="FZ228" s="95"/>
      <c r="GA228" s="95"/>
      <c r="GB228" s="95"/>
      <c r="GC228" s="95"/>
      <c r="GD228" s="95"/>
      <c r="GE228" s="95"/>
      <c r="GF228" s="95"/>
    </row>
    <row r="229" s="40" customFormat="true" customHeight="true" spans="1:188">
      <c r="A229" s="4">
        <v>69</v>
      </c>
      <c r="B229" s="28" t="s">
        <v>303</v>
      </c>
      <c r="C229" s="28" t="s">
        <v>304</v>
      </c>
      <c r="D229" s="29" t="s">
        <v>307</v>
      </c>
      <c r="E229" s="23" t="s">
        <v>36</v>
      </c>
      <c r="F229" s="23" t="s">
        <v>78</v>
      </c>
      <c r="G229" s="23" t="s">
        <v>30</v>
      </c>
      <c r="H229" s="23">
        <v>90</v>
      </c>
      <c r="I229" s="23" t="s">
        <v>37</v>
      </c>
      <c r="J229" s="23" t="s">
        <v>223</v>
      </c>
      <c r="K229" s="23" t="s">
        <v>28</v>
      </c>
      <c r="L229" s="23" t="s">
        <v>121</v>
      </c>
      <c r="M229" s="27">
        <v>1</v>
      </c>
      <c r="N229" s="27">
        <v>1</v>
      </c>
      <c r="O229" s="27">
        <v>1</v>
      </c>
      <c r="P229" s="26" t="s">
        <v>50</v>
      </c>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c r="FK229" s="95"/>
      <c r="FL229" s="95"/>
      <c r="FM229" s="95"/>
      <c r="FN229" s="95"/>
      <c r="FO229" s="95"/>
      <c r="FP229" s="95"/>
      <c r="FQ229" s="95"/>
      <c r="FR229" s="95"/>
      <c r="FS229" s="95"/>
      <c r="FT229" s="95"/>
      <c r="FU229" s="95"/>
      <c r="FV229" s="95"/>
      <c r="FW229" s="95"/>
      <c r="FX229" s="95"/>
      <c r="FY229" s="95"/>
      <c r="FZ229" s="95"/>
      <c r="GA229" s="95"/>
      <c r="GB229" s="95"/>
      <c r="GC229" s="95"/>
      <c r="GD229" s="95"/>
      <c r="GE229" s="95"/>
      <c r="GF229" s="95"/>
    </row>
    <row r="230" s="40" customFormat="true" customHeight="true" spans="1:188">
      <c r="A230" s="4">
        <v>70</v>
      </c>
      <c r="B230" s="28" t="s">
        <v>303</v>
      </c>
      <c r="C230" s="28" t="s">
        <v>304</v>
      </c>
      <c r="D230" s="29" t="s">
        <v>308</v>
      </c>
      <c r="E230" s="23" t="s">
        <v>43</v>
      </c>
      <c r="F230" s="32" t="s">
        <v>78</v>
      </c>
      <c r="G230" s="23" t="s">
        <v>30</v>
      </c>
      <c r="H230" s="23">
        <v>135</v>
      </c>
      <c r="I230" s="23" t="s">
        <v>37</v>
      </c>
      <c r="J230" s="23" t="s">
        <v>223</v>
      </c>
      <c r="K230" s="23" t="s">
        <v>28</v>
      </c>
      <c r="L230" s="23" t="s">
        <v>28</v>
      </c>
      <c r="M230" s="27" t="s">
        <v>49</v>
      </c>
      <c r="N230" s="27">
        <v>1</v>
      </c>
      <c r="O230" s="27"/>
      <c r="P230" s="26" t="s">
        <v>50</v>
      </c>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95"/>
      <c r="AX230" s="95"/>
      <c r="AY230" s="95"/>
      <c r="AZ230" s="95"/>
      <c r="BA230" s="95"/>
      <c r="BB230" s="95"/>
      <c r="BC230" s="95"/>
      <c r="BD230" s="95"/>
      <c r="BE230" s="95"/>
      <c r="BF230" s="95"/>
      <c r="BG230" s="95"/>
      <c r="BH230" s="95"/>
      <c r="BI230" s="95"/>
      <c r="BJ230" s="95"/>
      <c r="BK230" s="95"/>
      <c r="BL230" s="95"/>
      <c r="BM230" s="95"/>
      <c r="BN230" s="95"/>
      <c r="BO230" s="95"/>
      <c r="BP230" s="95"/>
      <c r="BQ230" s="95"/>
      <c r="BR230" s="95"/>
      <c r="BS230" s="95"/>
      <c r="BT230" s="95"/>
      <c r="BU230" s="95"/>
      <c r="BV230" s="95"/>
      <c r="BW230" s="95"/>
      <c r="BX230" s="95"/>
      <c r="BY230" s="95"/>
      <c r="BZ230" s="95"/>
      <c r="CA230" s="95"/>
      <c r="CB230" s="95"/>
      <c r="CC230" s="95"/>
      <c r="CD230" s="95"/>
      <c r="CE230" s="95"/>
      <c r="CF230" s="95"/>
      <c r="CG230" s="95"/>
      <c r="CH230" s="95"/>
      <c r="CI230" s="95"/>
      <c r="CJ230" s="95"/>
      <c r="CK230" s="95"/>
      <c r="CL230" s="95"/>
      <c r="CM230" s="95"/>
      <c r="CN230" s="95"/>
      <c r="CO230" s="95"/>
      <c r="CP230" s="95"/>
      <c r="CQ230" s="95"/>
      <c r="CR230" s="95"/>
      <c r="CS230" s="95"/>
      <c r="CT230" s="95"/>
      <c r="CU230" s="95"/>
      <c r="CV230" s="95"/>
      <c r="CW230" s="95"/>
      <c r="CX230" s="95"/>
      <c r="CY230" s="95"/>
      <c r="CZ230" s="95"/>
      <c r="DA230" s="95"/>
      <c r="DB230" s="95"/>
      <c r="DC230" s="95"/>
      <c r="DD230" s="95"/>
      <c r="DE230" s="95"/>
      <c r="DF230" s="95"/>
      <c r="DG230" s="95"/>
      <c r="DH230" s="95"/>
      <c r="DI230" s="95"/>
      <c r="DJ230" s="95"/>
      <c r="DK230" s="95"/>
      <c r="DL230" s="95"/>
      <c r="DM230" s="95"/>
      <c r="DN230" s="95"/>
      <c r="DO230" s="95"/>
      <c r="DP230" s="95"/>
      <c r="DQ230" s="95"/>
      <c r="DR230" s="95"/>
      <c r="DS230" s="95"/>
      <c r="DT230" s="95"/>
      <c r="DU230" s="95"/>
      <c r="DV230" s="95"/>
      <c r="DW230" s="95"/>
      <c r="DX230" s="95"/>
      <c r="DY230" s="95"/>
      <c r="DZ230" s="95"/>
      <c r="EA230" s="95"/>
      <c r="EB230" s="95"/>
      <c r="EC230" s="95"/>
      <c r="ED230" s="95"/>
      <c r="EE230" s="95"/>
      <c r="EF230" s="95"/>
      <c r="EG230" s="95"/>
      <c r="EH230" s="95"/>
      <c r="EI230" s="95"/>
      <c r="EJ230" s="95"/>
      <c r="EK230" s="95"/>
      <c r="EL230" s="95"/>
      <c r="EM230" s="95"/>
      <c r="EN230" s="95"/>
      <c r="EO230" s="95"/>
      <c r="EP230" s="95"/>
      <c r="EQ230" s="95"/>
      <c r="ER230" s="95"/>
      <c r="ES230" s="95"/>
      <c r="ET230" s="95"/>
      <c r="EU230" s="95"/>
      <c r="EV230" s="95"/>
      <c r="EW230" s="95"/>
      <c r="EX230" s="95"/>
      <c r="EY230" s="95"/>
      <c r="EZ230" s="95"/>
      <c r="FA230" s="95"/>
      <c r="FB230" s="95"/>
      <c r="FC230" s="95"/>
      <c r="FD230" s="95"/>
      <c r="FE230" s="95"/>
      <c r="FF230" s="95"/>
      <c r="FG230" s="95"/>
      <c r="FH230" s="95"/>
      <c r="FI230" s="95"/>
      <c r="FJ230" s="95"/>
      <c r="FK230" s="95"/>
      <c r="FL230" s="95"/>
      <c r="FM230" s="95"/>
      <c r="FN230" s="95"/>
      <c r="FO230" s="95"/>
      <c r="FP230" s="95"/>
      <c r="FQ230" s="95"/>
      <c r="FR230" s="95"/>
      <c r="FS230" s="95"/>
      <c r="FT230" s="95"/>
      <c r="FU230" s="95"/>
      <c r="FV230" s="95"/>
      <c r="FW230" s="95"/>
      <c r="FX230" s="95"/>
      <c r="FY230" s="95"/>
      <c r="FZ230" s="95"/>
      <c r="GA230" s="95"/>
      <c r="GB230" s="95"/>
      <c r="GC230" s="95"/>
      <c r="GD230" s="95"/>
      <c r="GE230" s="95"/>
      <c r="GF230" s="95"/>
    </row>
    <row r="231" s="42" customFormat="true" hidden="true" customHeight="true" spans="1:188">
      <c r="A231" s="4">
        <v>346</v>
      </c>
      <c r="B231" s="28" t="s">
        <v>303</v>
      </c>
      <c r="C231" s="28" t="s">
        <v>304</v>
      </c>
      <c r="D231" s="29" t="s">
        <v>309</v>
      </c>
      <c r="E231" s="68" t="s">
        <v>20</v>
      </c>
      <c r="F231" s="23" t="s">
        <v>21</v>
      </c>
      <c r="G231" s="23" t="s">
        <v>125</v>
      </c>
      <c r="H231" s="23">
        <v>45</v>
      </c>
      <c r="I231" s="23" t="s">
        <v>23</v>
      </c>
      <c r="J231" s="23" t="s">
        <v>24</v>
      </c>
      <c r="K231" s="23" t="s">
        <v>28</v>
      </c>
      <c r="L231" s="23" t="s">
        <v>26</v>
      </c>
      <c r="M231" s="27"/>
      <c r="N231" s="27"/>
      <c r="O231" s="27"/>
      <c r="P231" s="89"/>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c r="BO231" s="96"/>
      <c r="BP231" s="96"/>
      <c r="BQ231" s="96"/>
      <c r="BR231" s="96"/>
      <c r="BS231" s="96"/>
      <c r="BT231" s="96"/>
      <c r="BU231" s="96"/>
      <c r="BV231" s="96"/>
      <c r="BW231" s="96"/>
      <c r="BX231" s="96"/>
      <c r="BY231" s="96"/>
      <c r="BZ231" s="96"/>
      <c r="CA231" s="96"/>
      <c r="CB231" s="96"/>
      <c r="CC231" s="96"/>
      <c r="CD231" s="96"/>
      <c r="CE231" s="96"/>
      <c r="CF231" s="96"/>
      <c r="CG231" s="96"/>
      <c r="CH231" s="96"/>
      <c r="CI231" s="96"/>
      <c r="CJ231" s="96"/>
      <c r="CK231" s="96"/>
      <c r="CL231" s="96"/>
      <c r="CM231" s="96"/>
      <c r="CN231" s="96"/>
      <c r="CO231" s="96"/>
      <c r="CP231" s="96"/>
      <c r="CQ231" s="96"/>
      <c r="CR231" s="96"/>
      <c r="CS231" s="96"/>
      <c r="CT231" s="96"/>
      <c r="CU231" s="96"/>
      <c r="CV231" s="96"/>
      <c r="CW231" s="96"/>
      <c r="CX231" s="96"/>
      <c r="CY231" s="96"/>
      <c r="CZ231" s="96"/>
      <c r="DA231" s="96"/>
      <c r="DB231" s="96"/>
      <c r="DC231" s="96"/>
      <c r="DD231" s="96"/>
      <c r="DE231" s="96"/>
      <c r="DF231" s="96"/>
      <c r="DG231" s="96"/>
      <c r="DH231" s="96"/>
      <c r="DI231" s="96"/>
      <c r="DJ231" s="96"/>
      <c r="DK231" s="96"/>
      <c r="DL231" s="96"/>
      <c r="DM231" s="96"/>
      <c r="DN231" s="96"/>
      <c r="DO231" s="96"/>
      <c r="DP231" s="96"/>
      <c r="DQ231" s="96"/>
      <c r="DR231" s="96"/>
      <c r="DS231" s="96"/>
      <c r="DT231" s="96"/>
      <c r="DU231" s="96"/>
      <c r="DV231" s="96"/>
      <c r="DW231" s="96"/>
      <c r="DX231" s="96"/>
      <c r="DY231" s="96"/>
      <c r="DZ231" s="96"/>
      <c r="EA231" s="96"/>
      <c r="EB231" s="96"/>
      <c r="EC231" s="96"/>
      <c r="ED231" s="96"/>
      <c r="EE231" s="96"/>
      <c r="EF231" s="96"/>
      <c r="EG231" s="96"/>
      <c r="EH231" s="96"/>
      <c r="EI231" s="96"/>
      <c r="EJ231" s="96"/>
      <c r="EK231" s="96"/>
      <c r="EL231" s="96"/>
      <c r="EM231" s="96"/>
      <c r="EN231" s="96"/>
      <c r="EO231" s="96"/>
      <c r="EP231" s="96"/>
      <c r="EQ231" s="96"/>
      <c r="ER231" s="96"/>
      <c r="ES231" s="96"/>
      <c r="ET231" s="96"/>
      <c r="EU231" s="96"/>
      <c r="EV231" s="96"/>
      <c r="EW231" s="96"/>
      <c r="EX231" s="96"/>
      <c r="EY231" s="96"/>
      <c r="EZ231" s="96"/>
      <c r="FA231" s="96"/>
      <c r="FB231" s="96"/>
      <c r="FC231" s="96"/>
      <c r="FD231" s="96"/>
      <c r="FE231" s="96"/>
      <c r="FF231" s="96"/>
      <c r="FG231" s="96"/>
      <c r="FH231" s="96"/>
      <c r="FI231" s="96"/>
      <c r="FJ231" s="96"/>
      <c r="FK231" s="96"/>
      <c r="FL231" s="96"/>
      <c r="FM231" s="96"/>
      <c r="FN231" s="96"/>
      <c r="FO231" s="96"/>
      <c r="FP231" s="96"/>
      <c r="FQ231" s="96"/>
      <c r="FR231" s="96"/>
      <c r="FS231" s="96"/>
      <c r="FT231" s="96"/>
      <c r="FU231" s="96"/>
      <c r="FV231" s="96"/>
      <c r="FW231" s="96"/>
      <c r="FX231" s="96"/>
      <c r="FY231" s="96"/>
      <c r="FZ231" s="96"/>
      <c r="GA231" s="96"/>
      <c r="GB231" s="96"/>
      <c r="GC231" s="96"/>
      <c r="GD231" s="96"/>
      <c r="GE231" s="96"/>
      <c r="GF231" s="96"/>
    </row>
    <row r="232" s="40" customFormat="true" ht="25.5" spans="1:188">
      <c r="A232" s="4">
        <v>71</v>
      </c>
      <c r="B232" s="28" t="s">
        <v>303</v>
      </c>
      <c r="C232" s="28" t="s">
        <v>304</v>
      </c>
      <c r="D232" s="29" t="s">
        <v>310</v>
      </c>
      <c r="E232" s="23" t="s">
        <v>43</v>
      </c>
      <c r="F232" s="23" t="s">
        <v>68</v>
      </c>
      <c r="G232" s="23" t="s">
        <v>30</v>
      </c>
      <c r="H232" s="23">
        <v>750</v>
      </c>
      <c r="I232" s="23" t="s">
        <v>37</v>
      </c>
      <c r="J232" s="23" t="s">
        <v>223</v>
      </c>
      <c r="K232" s="23" t="s">
        <v>70</v>
      </c>
      <c r="L232" s="23" t="s">
        <v>121</v>
      </c>
      <c r="M232" s="27">
        <v>1</v>
      </c>
      <c r="N232" s="27">
        <v>2</v>
      </c>
      <c r="O232" s="27">
        <v>3</v>
      </c>
      <c r="P232" s="26" t="s">
        <v>50</v>
      </c>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95"/>
      <c r="DV232" s="95"/>
      <c r="DW232" s="95"/>
      <c r="DX232" s="95"/>
      <c r="DY232" s="95"/>
      <c r="DZ232" s="95"/>
      <c r="EA232" s="95"/>
      <c r="EB232" s="95"/>
      <c r="EC232" s="95"/>
      <c r="ED232" s="95"/>
      <c r="EE232" s="95"/>
      <c r="EF232" s="95"/>
      <c r="EG232" s="95"/>
      <c r="EH232" s="95"/>
      <c r="EI232" s="95"/>
      <c r="EJ232" s="95"/>
      <c r="EK232" s="95"/>
      <c r="EL232" s="95"/>
      <c r="EM232" s="95"/>
      <c r="EN232" s="95"/>
      <c r="EO232" s="95"/>
      <c r="EP232" s="95"/>
      <c r="EQ232" s="95"/>
      <c r="ER232" s="95"/>
      <c r="ES232" s="95"/>
      <c r="ET232" s="95"/>
      <c r="EU232" s="95"/>
      <c r="EV232" s="95"/>
      <c r="EW232" s="95"/>
      <c r="EX232" s="95"/>
      <c r="EY232" s="95"/>
      <c r="EZ232" s="95"/>
      <c r="FA232" s="95"/>
      <c r="FB232" s="95"/>
      <c r="FC232" s="95"/>
      <c r="FD232" s="95"/>
      <c r="FE232" s="95"/>
      <c r="FF232" s="95"/>
      <c r="FG232" s="95"/>
      <c r="FH232" s="95"/>
      <c r="FI232" s="95"/>
      <c r="FJ232" s="95"/>
      <c r="FK232" s="95"/>
      <c r="FL232" s="95"/>
      <c r="FM232" s="95"/>
      <c r="FN232" s="95"/>
      <c r="FO232" s="95"/>
      <c r="FP232" s="95"/>
      <c r="FQ232" s="95"/>
      <c r="FR232" s="95"/>
      <c r="FS232" s="95"/>
      <c r="FT232" s="95"/>
      <c r="FU232" s="95"/>
      <c r="FV232" s="95"/>
      <c r="FW232" s="95"/>
      <c r="FX232" s="95"/>
      <c r="FY232" s="95"/>
      <c r="FZ232" s="95"/>
      <c r="GA232" s="95"/>
      <c r="GB232" s="95"/>
      <c r="GC232" s="95"/>
      <c r="GD232" s="95"/>
      <c r="GE232" s="95"/>
      <c r="GF232" s="95"/>
    </row>
    <row r="233" s="40" customFormat="true" ht="34" customHeight="true" spans="1:188">
      <c r="A233" s="4">
        <v>72</v>
      </c>
      <c r="B233" s="28" t="s">
        <v>303</v>
      </c>
      <c r="C233" s="28" t="s">
        <v>304</v>
      </c>
      <c r="D233" s="29" t="s">
        <v>311</v>
      </c>
      <c r="E233" s="23" t="s">
        <v>43</v>
      </c>
      <c r="F233" s="23" t="s">
        <v>68</v>
      </c>
      <c r="G233" s="23" t="s">
        <v>30</v>
      </c>
      <c r="H233" s="23">
        <v>400</v>
      </c>
      <c r="I233" s="23" t="s">
        <v>37</v>
      </c>
      <c r="J233" s="23" t="s">
        <v>223</v>
      </c>
      <c r="K233" s="23" t="s">
        <v>70</v>
      </c>
      <c r="L233" s="23" t="s">
        <v>28</v>
      </c>
      <c r="M233" s="27">
        <v>1</v>
      </c>
      <c r="N233" s="27">
        <v>1</v>
      </c>
      <c r="O233" s="27">
        <v>2</v>
      </c>
      <c r="P233" s="26" t="s">
        <v>50</v>
      </c>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c r="CR233" s="95"/>
      <c r="CS233" s="95"/>
      <c r="CT233" s="95"/>
      <c r="CU233" s="95"/>
      <c r="CV233" s="95"/>
      <c r="CW233" s="95"/>
      <c r="CX233" s="95"/>
      <c r="CY233" s="95"/>
      <c r="CZ233" s="95"/>
      <c r="DA233" s="95"/>
      <c r="DB233" s="95"/>
      <c r="DC233" s="95"/>
      <c r="DD233" s="95"/>
      <c r="DE233" s="95"/>
      <c r="DF233" s="95"/>
      <c r="DG233" s="95"/>
      <c r="DH233" s="95"/>
      <c r="DI233" s="95"/>
      <c r="DJ233" s="95"/>
      <c r="DK233" s="95"/>
      <c r="DL233" s="95"/>
      <c r="DM233" s="95"/>
      <c r="DN233" s="95"/>
      <c r="DO233" s="95"/>
      <c r="DP233" s="95"/>
      <c r="DQ233" s="95"/>
      <c r="DR233" s="95"/>
      <c r="DS233" s="95"/>
      <c r="DT233" s="95"/>
      <c r="DU233" s="95"/>
      <c r="DV233" s="95"/>
      <c r="DW233" s="95"/>
      <c r="DX233" s="95"/>
      <c r="DY233" s="95"/>
      <c r="DZ233" s="95"/>
      <c r="EA233" s="95"/>
      <c r="EB233" s="95"/>
      <c r="EC233" s="95"/>
      <c r="ED233" s="95"/>
      <c r="EE233" s="95"/>
      <c r="EF233" s="95"/>
      <c r="EG233" s="95"/>
      <c r="EH233" s="95"/>
      <c r="EI233" s="95"/>
      <c r="EJ233" s="95"/>
      <c r="EK233" s="95"/>
      <c r="EL233" s="95"/>
      <c r="EM233" s="95"/>
      <c r="EN233" s="95"/>
      <c r="EO233" s="95"/>
      <c r="EP233" s="95"/>
      <c r="EQ233" s="95"/>
      <c r="ER233" s="95"/>
      <c r="ES233" s="95"/>
      <c r="ET233" s="95"/>
      <c r="EU233" s="95"/>
      <c r="EV233" s="95"/>
      <c r="EW233" s="95"/>
      <c r="EX233" s="95"/>
      <c r="EY233" s="95"/>
      <c r="EZ233" s="95"/>
      <c r="FA233" s="95"/>
      <c r="FB233" s="95"/>
      <c r="FC233" s="95"/>
      <c r="FD233" s="95"/>
      <c r="FE233" s="95"/>
      <c r="FF233" s="95"/>
      <c r="FG233" s="95"/>
      <c r="FH233" s="95"/>
      <c r="FI233" s="95"/>
      <c r="FJ233" s="95"/>
      <c r="FK233" s="95"/>
      <c r="FL233" s="95"/>
      <c r="FM233" s="95"/>
      <c r="FN233" s="95"/>
      <c r="FO233" s="95"/>
      <c r="FP233" s="95"/>
      <c r="FQ233" s="95"/>
      <c r="FR233" s="95"/>
      <c r="FS233" s="95"/>
      <c r="FT233" s="95"/>
      <c r="FU233" s="95"/>
      <c r="FV233" s="95"/>
      <c r="FW233" s="95"/>
      <c r="FX233" s="95"/>
      <c r="FY233" s="95"/>
      <c r="FZ233" s="95"/>
      <c r="GA233" s="95"/>
      <c r="GB233" s="95"/>
      <c r="GC233" s="95"/>
      <c r="GD233" s="95"/>
      <c r="GE233" s="95"/>
      <c r="GF233" s="95"/>
    </row>
    <row r="234" s="40" customFormat="true" ht="27" customHeight="true" spans="1:188">
      <c r="A234" s="4">
        <v>73</v>
      </c>
      <c r="B234" s="28" t="s">
        <v>303</v>
      </c>
      <c r="C234" s="28" t="s">
        <v>304</v>
      </c>
      <c r="D234" s="29" t="s">
        <v>312</v>
      </c>
      <c r="E234" s="23" t="s">
        <v>43</v>
      </c>
      <c r="F234" s="23" t="s">
        <v>68</v>
      </c>
      <c r="G234" s="23" t="s">
        <v>30</v>
      </c>
      <c r="H234" s="23">
        <v>600</v>
      </c>
      <c r="I234" s="23" t="s">
        <v>37</v>
      </c>
      <c r="J234" s="23" t="s">
        <v>223</v>
      </c>
      <c r="K234" s="23" t="s">
        <v>70</v>
      </c>
      <c r="L234" s="23" t="s">
        <v>28</v>
      </c>
      <c r="M234" s="27" t="s">
        <v>49</v>
      </c>
      <c r="N234" s="27">
        <v>1</v>
      </c>
      <c r="O234" s="27"/>
      <c r="P234" s="26" t="s">
        <v>50</v>
      </c>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5"/>
      <c r="DJ234" s="95"/>
      <c r="DK234" s="95"/>
      <c r="DL234" s="95"/>
      <c r="DM234" s="95"/>
      <c r="DN234" s="95"/>
      <c r="DO234" s="95"/>
      <c r="DP234" s="95"/>
      <c r="DQ234" s="95"/>
      <c r="DR234" s="95"/>
      <c r="DS234" s="95"/>
      <c r="DT234" s="95"/>
      <c r="DU234" s="95"/>
      <c r="DV234" s="95"/>
      <c r="DW234" s="95"/>
      <c r="DX234" s="95"/>
      <c r="DY234" s="95"/>
      <c r="DZ234" s="95"/>
      <c r="EA234" s="95"/>
      <c r="EB234" s="95"/>
      <c r="EC234" s="95"/>
      <c r="ED234" s="95"/>
      <c r="EE234" s="95"/>
      <c r="EF234" s="95"/>
      <c r="EG234" s="95"/>
      <c r="EH234" s="95"/>
      <c r="EI234" s="95"/>
      <c r="EJ234" s="95"/>
      <c r="EK234" s="95"/>
      <c r="EL234" s="95"/>
      <c r="EM234" s="95"/>
      <c r="EN234" s="95"/>
      <c r="EO234" s="95"/>
      <c r="EP234" s="95"/>
      <c r="EQ234" s="95"/>
      <c r="ER234" s="95"/>
      <c r="ES234" s="95"/>
      <c r="ET234" s="95"/>
      <c r="EU234" s="95"/>
      <c r="EV234" s="95"/>
      <c r="EW234" s="95"/>
      <c r="EX234" s="95"/>
      <c r="EY234" s="95"/>
      <c r="EZ234" s="95"/>
      <c r="FA234" s="95"/>
      <c r="FB234" s="95"/>
      <c r="FC234" s="95"/>
      <c r="FD234" s="95"/>
      <c r="FE234" s="95"/>
      <c r="FF234" s="95"/>
      <c r="FG234" s="95"/>
      <c r="FH234" s="95"/>
      <c r="FI234" s="95"/>
      <c r="FJ234" s="95"/>
      <c r="FK234" s="95"/>
      <c r="FL234" s="95"/>
      <c r="FM234" s="95"/>
      <c r="FN234" s="95"/>
      <c r="FO234" s="95"/>
      <c r="FP234" s="95"/>
      <c r="FQ234" s="95"/>
      <c r="FR234" s="95"/>
      <c r="FS234" s="95"/>
      <c r="FT234" s="95"/>
      <c r="FU234" s="95"/>
      <c r="FV234" s="95"/>
      <c r="FW234" s="95"/>
      <c r="FX234" s="95"/>
      <c r="FY234" s="95"/>
      <c r="FZ234" s="95"/>
      <c r="GA234" s="95"/>
      <c r="GB234" s="95"/>
      <c r="GC234" s="95"/>
      <c r="GD234" s="95"/>
      <c r="GE234" s="95"/>
      <c r="GF234" s="95"/>
    </row>
    <row r="235" s="40" customFormat="true" ht="25" customHeight="true" spans="1:188">
      <c r="A235" s="4">
        <v>74</v>
      </c>
      <c r="B235" s="28" t="s">
        <v>303</v>
      </c>
      <c r="C235" s="28" t="s">
        <v>304</v>
      </c>
      <c r="D235" s="29" t="s">
        <v>313</v>
      </c>
      <c r="E235" s="23" t="s">
        <v>43</v>
      </c>
      <c r="F235" s="23" t="s">
        <v>78</v>
      </c>
      <c r="G235" s="23" t="s">
        <v>30</v>
      </c>
      <c r="H235" s="23">
        <v>400</v>
      </c>
      <c r="I235" s="23" t="s">
        <v>37</v>
      </c>
      <c r="J235" s="23" t="s">
        <v>223</v>
      </c>
      <c r="K235" s="23" t="s">
        <v>70</v>
      </c>
      <c r="L235" s="23" t="s">
        <v>28</v>
      </c>
      <c r="M235" s="27" t="s">
        <v>49</v>
      </c>
      <c r="N235" s="27">
        <v>1</v>
      </c>
      <c r="O235" s="27"/>
      <c r="P235" s="26" t="s">
        <v>50</v>
      </c>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c r="FK235" s="95"/>
      <c r="FL235" s="95"/>
      <c r="FM235" s="95"/>
      <c r="FN235" s="95"/>
      <c r="FO235" s="95"/>
      <c r="FP235" s="95"/>
      <c r="FQ235" s="95"/>
      <c r="FR235" s="95"/>
      <c r="FS235" s="95"/>
      <c r="FT235" s="95"/>
      <c r="FU235" s="95"/>
      <c r="FV235" s="95"/>
      <c r="FW235" s="95"/>
      <c r="FX235" s="95"/>
      <c r="FY235" s="95"/>
      <c r="FZ235" s="95"/>
      <c r="GA235" s="95"/>
      <c r="GB235" s="95"/>
      <c r="GC235" s="95"/>
      <c r="GD235" s="95"/>
      <c r="GE235" s="95"/>
      <c r="GF235" s="95"/>
    </row>
    <row r="236" s="42" customFormat="true" ht="29" customHeight="true" spans="1:188">
      <c r="A236" s="4">
        <v>75</v>
      </c>
      <c r="B236" s="28" t="s">
        <v>303</v>
      </c>
      <c r="C236" s="28" t="s">
        <v>314</v>
      </c>
      <c r="D236" s="29" t="s">
        <v>315</v>
      </c>
      <c r="E236" s="23" t="s">
        <v>43</v>
      </c>
      <c r="F236" s="23" t="s">
        <v>68</v>
      </c>
      <c r="G236" s="23" t="s">
        <v>30</v>
      </c>
      <c r="H236" s="23">
        <v>450</v>
      </c>
      <c r="I236" s="23" t="s">
        <v>37</v>
      </c>
      <c r="J236" s="23" t="s">
        <v>223</v>
      </c>
      <c r="K236" s="23" t="s">
        <v>70</v>
      </c>
      <c r="L236" s="23" t="s">
        <v>316</v>
      </c>
      <c r="M236" s="27">
        <v>1</v>
      </c>
      <c r="N236" s="27">
        <v>2</v>
      </c>
      <c r="O236" s="27">
        <v>3</v>
      </c>
      <c r="P236" s="26" t="s">
        <v>50</v>
      </c>
      <c r="Q236" s="94"/>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c r="BO236" s="96"/>
      <c r="BP236" s="96"/>
      <c r="BQ236" s="96"/>
      <c r="BR236" s="96"/>
      <c r="BS236" s="96"/>
      <c r="BT236" s="96"/>
      <c r="BU236" s="96"/>
      <c r="BV236" s="96"/>
      <c r="BW236" s="96"/>
      <c r="BX236" s="96"/>
      <c r="BY236" s="96"/>
      <c r="BZ236" s="96"/>
      <c r="CA236" s="96"/>
      <c r="CB236" s="96"/>
      <c r="CC236" s="96"/>
      <c r="CD236" s="96"/>
      <c r="CE236" s="96"/>
      <c r="CF236" s="96"/>
      <c r="CG236" s="96"/>
      <c r="CH236" s="96"/>
      <c r="CI236" s="96"/>
      <c r="CJ236" s="96"/>
      <c r="CK236" s="96"/>
      <c r="CL236" s="96"/>
      <c r="CM236" s="96"/>
      <c r="CN236" s="96"/>
      <c r="CO236" s="96"/>
      <c r="CP236" s="96"/>
      <c r="CQ236" s="96"/>
      <c r="CR236" s="96"/>
      <c r="CS236" s="96"/>
      <c r="CT236" s="96"/>
      <c r="CU236" s="96"/>
      <c r="CV236" s="96"/>
      <c r="CW236" s="96"/>
      <c r="CX236" s="96"/>
      <c r="CY236" s="96"/>
      <c r="CZ236" s="96"/>
      <c r="DA236" s="96"/>
      <c r="DB236" s="96"/>
      <c r="DC236" s="96"/>
      <c r="DD236" s="96"/>
      <c r="DE236" s="96"/>
      <c r="DF236" s="96"/>
      <c r="DG236" s="96"/>
      <c r="DH236" s="96"/>
      <c r="DI236" s="96"/>
      <c r="DJ236" s="96"/>
      <c r="DK236" s="96"/>
      <c r="DL236" s="96"/>
      <c r="DM236" s="96"/>
      <c r="DN236" s="96"/>
      <c r="DO236" s="96"/>
      <c r="DP236" s="96"/>
      <c r="DQ236" s="96"/>
      <c r="DR236" s="96"/>
      <c r="DS236" s="96"/>
      <c r="DT236" s="96"/>
      <c r="DU236" s="96"/>
      <c r="DV236" s="96"/>
      <c r="DW236" s="96"/>
      <c r="DX236" s="96"/>
      <c r="DY236" s="96"/>
      <c r="DZ236" s="96"/>
      <c r="EA236" s="96"/>
      <c r="EB236" s="96"/>
      <c r="EC236" s="96"/>
      <c r="ED236" s="96"/>
      <c r="EE236" s="96"/>
      <c r="EF236" s="96"/>
      <c r="EG236" s="96"/>
      <c r="EH236" s="96"/>
      <c r="EI236" s="96"/>
      <c r="EJ236" s="96"/>
      <c r="EK236" s="96"/>
      <c r="EL236" s="96"/>
      <c r="EM236" s="96"/>
      <c r="EN236" s="96"/>
      <c r="EO236" s="96"/>
      <c r="EP236" s="96"/>
      <c r="EQ236" s="96"/>
      <c r="ER236" s="96"/>
      <c r="ES236" s="96"/>
      <c r="ET236" s="96"/>
      <c r="EU236" s="96"/>
      <c r="EV236" s="96"/>
      <c r="EW236" s="96"/>
      <c r="EX236" s="96"/>
      <c r="EY236" s="96"/>
      <c r="EZ236" s="96"/>
      <c r="FA236" s="96"/>
      <c r="FB236" s="96"/>
      <c r="FC236" s="96"/>
      <c r="FD236" s="96"/>
      <c r="FE236" s="96"/>
      <c r="FF236" s="96"/>
      <c r="FG236" s="96"/>
      <c r="FH236" s="96"/>
      <c r="FI236" s="96"/>
      <c r="FJ236" s="96"/>
      <c r="FK236" s="96"/>
      <c r="FL236" s="96"/>
      <c r="FM236" s="96"/>
      <c r="FN236" s="96"/>
      <c r="FO236" s="96"/>
      <c r="FP236" s="96"/>
      <c r="FQ236" s="96"/>
      <c r="FR236" s="96"/>
      <c r="FS236" s="96"/>
      <c r="FT236" s="96"/>
      <c r="FU236" s="96"/>
      <c r="FV236" s="96"/>
      <c r="FW236" s="96"/>
      <c r="FX236" s="96"/>
      <c r="FY236" s="96"/>
      <c r="FZ236" s="96"/>
      <c r="GA236" s="96"/>
      <c r="GB236" s="96"/>
      <c r="GC236" s="96"/>
      <c r="GD236" s="96"/>
      <c r="GE236" s="96"/>
      <c r="GF236" s="96"/>
    </row>
    <row r="237" s="40" customFormat="true" customHeight="true" spans="1:188">
      <c r="A237" s="4">
        <v>76</v>
      </c>
      <c r="B237" s="28" t="s">
        <v>303</v>
      </c>
      <c r="C237" s="28" t="s">
        <v>314</v>
      </c>
      <c r="D237" s="29" t="s">
        <v>317</v>
      </c>
      <c r="E237" s="23" t="s">
        <v>43</v>
      </c>
      <c r="F237" s="23" t="s">
        <v>78</v>
      </c>
      <c r="G237" s="23" t="s">
        <v>30</v>
      </c>
      <c r="H237" s="23">
        <v>450</v>
      </c>
      <c r="I237" s="23" t="s">
        <v>37</v>
      </c>
      <c r="J237" s="23" t="s">
        <v>223</v>
      </c>
      <c r="K237" s="23" t="s">
        <v>81</v>
      </c>
      <c r="L237" s="23" t="s">
        <v>316</v>
      </c>
      <c r="M237" s="27">
        <v>1</v>
      </c>
      <c r="N237" s="27">
        <v>1</v>
      </c>
      <c r="O237" s="27">
        <v>3</v>
      </c>
      <c r="P237" s="26" t="s">
        <v>50</v>
      </c>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c r="CK237" s="95"/>
      <c r="CL237" s="9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c r="DI237" s="95"/>
      <c r="DJ237" s="95"/>
      <c r="DK237" s="95"/>
      <c r="DL237" s="95"/>
      <c r="DM237" s="95"/>
      <c r="DN237" s="95"/>
      <c r="DO237" s="95"/>
      <c r="DP237" s="95"/>
      <c r="DQ237" s="95"/>
      <c r="DR237" s="95"/>
      <c r="DS237" s="95"/>
      <c r="DT237" s="95"/>
      <c r="DU237" s="95"/>
      <c r="DV237" s="95"/>
      <c r="DW237" s="95"/>
      <c r="DX237" s="95"/>
      <c r="DY237" s="95"/>
      <c r="DZ237" s="95"/>
      <c r="EA237" s="95"/>
      <c r="EB237" s="95"/>
      <c r="EC237" s="95"/>
      <c r="ED237" s="95"/>
      <c r="EE237" s="95"/>
      <c r="EF237" s="95"/>
      <c r="EG237" s="95"/>
      <c r="EH237" s="95"/>
      <c r="EI237" s="95"/>
      <c r="EJ237" s="95"/>
      <c r="EK237" s="95"/>
      <c r="EL237" s="95"/>
      <c r="EM237" s="95"/>
      <c r="EN237" s="95"/>
      <c r="EO237" s="95"/>
      <c r="EP237" s="95"/>
      <c r="EQ237" s="95"/>
      <c r="ER237" s="95"/>
      <c r="ES237" s="95"/>
      <c r="ET237" s="95"/>
      <c r="EU237" s="95"/>
      <c r="EV237" s="95"/>
      <c r="EW237" s="95"/>
      <c r="EX237" s="95"/>
      <c r="EY237" s="95"/>
      <c r="EZ237" s="95"/>
      <c r="FA237" s="95"/>
      <c r="FB237" s="95"/>
      <c r="FC237" s="95"/>
      <c r="FD237" s="95"/>
      <c r="FE237" s="95"/>
      <c r="FF237" s="95"/>
      <c r="FG237" s="95"/>
      <c r="FH237" s="95"/>
      <c r="FI237" s="95"/>
      <c r="FJ237" s="95"/>
      <c r="FK237" s="95"/>
      <c r="FL237" s="95"/>
      <c r="FM237" s="95"/>
      <c r="FN237" s="95"/>
      <c r="FO237" s="95"/>
      <c r="FP237" s="95"/>
      <c r="FQ237" s="95"/>
      <c r="FR237" s="95"/>
      <c r="FS237" s="95"/>
      <c r="FT237" s="95"/>
      <c r="FU237" s="95"/>
      <c r="FV237" s="95"/>
      <c r="FW237" s="95"/>
      <c r="FX237" s="95"/>
      <c r="FY237" s="95"/>
      <c r="FZ237" s="95"/>
      <c r="GA237" s="95"/>
      <c r="GB237" s="95"/>
      <c r="GC237" s="95"/>
      <c r="GD237" s="95"/>
      <c r="GE237" s="95"/>
      <c r="GF237" s="95"/>
    </row>
    <row r="238" s="40" customFormat="true" ht="25" customHeight="true" spans="1:188">
      <c r="A238" s="4">
        <v>77</v>
      </c>
      <c r="B238" s="28" t="s">
        <v>303</v>
      </c>
      <c r="C238" s="28" t="s">
        <v>314</v>
      </c>
      <c r="D238" s="29" t="s">
        <v>318</v>
      </c>
      <c r="E238" s="23" t="s">
        <v>43</v>
      </c>
      <c r="F238" s="23" t="s">
        <v>68</v>
      </c>
      <c r="G238" s="23" t="s">
        <v>30</v>
      </c>
      <c r="H238" s="23">
        <v>600</v>
      </c>
      <c r="I238" s="23" t="s">
        <v>37</v>
      </c>
      <c r="J238" s="23" t="s">
        <v>223</v>
      </c>
      <c r="K238" s="23" t="s">
        <v>70</v>
      </c>
      <c r="L238" s="23" t="s">
        <v>316</v>
      </c>
      <c r="M238" s="27" t="s">
        <v>49</v>
      </c>
      <c r="N238" s="27">
        <v>1</v>
      </c>
      <c r="O238" s="27">
        <v>1</v>
      </c>
      <c r="P238" s="26" t="s">
        <v>50</v>
      </c>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5"/>
      <c r="CH238" s="95"/>
      <c r="CI238" s="95"/>
      <c r="CJ238" s="95"/>
      <c r="CK238" s="95"/>
      <c r="CL238" s="95"/>
      <c r="CM238" s="95"/>
      <c r="CN238" s="95"/>
      <c r="CO238" s="95"/>
      <c r="CP238" s="95"/>
      <c r="CQ238" s="95"/>
      <c r="CR238" s="95"/>
      <c r="CS238" s="95"/>
      <c r="CT238" s="95"/>
      <c r="CU238" s="95"/>
      <c r="CV238" s="95"/>
      <c r="CW238" s="95"/>
      <c r="CX238" s="95"/>
      <c r="CY238" s="95"/>
      <c r="CZ238" s="95"/>
      <c r="DA238" s="95"/>
      <c r="DB238" s="95"/>
      <c r="DC238" s="95"/>
      <c r="DD238" s="95"/>
      <c r="DE238" s="95"/>
      <c r="DF238" s="95"/>
      <c r="DG238" s="95"/>
      <c r="DH238" s="95"/>
      <c r="DI238" s="95"/>
      <c r="DJ238" s="95"/>
      <c r="DK238" s="95"/>
      <c r="DL238" s="95"/>
      <c r="DM238" s="95"/>
      <c r="DN238" s="95"/>
      <c r="DO238" s="95"/>
      <c r="DP238" s="95"/>
      <c r="DQ238" s="95"/>
      <c r="DR238" s="95"/>
      <c r="DS238" s="95"/>
      <c r="DT238" s="95"/>
      <c r="DU238" s="95"/>
      <c r="DV238" s="95"/>
      <c r="DW238" s="95"/>
      <c r="DX238" s="95"/>
      <c r="DY238" s="95"/>
      <c r="DZ238" s="95"/>
      <c r="EA238" s="95"/>
      <c r="EB238" s="95"/>
      <c r="EC238" s="95"/>
      <c r="ED238" s="95"/>
      <c r="EE238" s="95"/>
      <c r="EF238" s="95"/>
      <c r="EG238" s="95"/>
      <c r="EH238" s="95"/>
      <c r="EI238" s="95"/>
      <c r="EJ238" s="95"/>
      <c r="EK238" s="95"/>
      <c r="EL238" s="95"/>
      <c r="EM238" s="95"/>
      <c r="EN238" s="95"/>
      <c r="EO238" s="95"/>
      <c r="EP238" s="95"/>
      <c r="EQ238" s="95"/>
      <c r="ER238" s="95"/>
      <c r="ES238" s="95"/>
      <c r="ET238" s="95"/>
      <c r="EU238" s="95"/>
      <c r="EV238" s="95"/>
      <c r="EW238" s="95"/>
      <c r="EX238" s="95"/>
      <c r="EY238" s="95"/>
      <c r="EZ238" s="95"/>
      <c r="FA238" s="95"/>
      <c r="FB238" s="95"/>
      <c r="FC238" s="95"/>
      <c r="FD238" s="95"/>
      <c r="FE238" s="95"/>
      <c r="FF238" s="95"/>
      <c r="FG238" s="95"/>
      <c r="FH238" s="95"/>
      <c r="FI238" s="95"/>
      <c r="FJ238" s="95"/>
      <c r="FK238" s="95"/>
      <c r="FL238" s="95"/>
      <c r="FM238" s="95"/>
      <c r="FN238" s="95"/>
      <c r="FO238" s="95"/>
      <c r="FP238" s="95"/>
      <c r="FQ238" s="95"/>
      <c r="FR238" s="95"/>
      <c r="FS238" s="95"/>
      <c r="FT238" s="95"/>
      <c r="FU238" s="95"/>
      <c r="FV238" s="95"/>
      <c r="FW238" s="95"/>
      <c r="FX238" s="95"/>
      <c r="FY238" s="95"/>
      <c r="FZ238" s="95"/>
      <c r="GA238" s="95"/>
      <c r="GB238" s="95"/>
      <c r="GC238" s="95"/>
      <c r="GD238" s="95"/>
      <c r="GE238" s="95"/>
      <c r="GF238" s="95"/>
    </row>
    <row r="239" s="40" customFormat="true" customHeight="true" spans="1:188">
      <c r="A239" s="4">
        <v>78</v>
      </c>
      <c r="B239" s="28" t="s">
        <v>303</v>
      </c>
      <c r="C239" s="28" t="s">
        <v>314</v>
      </c>
      <c r="D239" s="29" t="s">
        <v>319</v>
      </c>
      <c r="E239" s="23" t="s">
        <v>43</v>
      </c>
      <c r="F239" s="23" t="s">
        <v>78</v>
      </c>
      <c r="G239" s="23" t="s">
        <v>30</v>
      </c>
      <c r="H239" s="23">
        <v>450</v>
      </c>
      <c r="I239" s="23" t="s">
        <v>37</v>
      </c>
      <c r="J239" s="23" t="s">
        <v>223</v>
      </c>
      <c r="K239" s="23" t="s">
        <v>70</v>
      </c>
      <c r="L239" s="23" t="s">
        <v>316</v>
      </c>
      <c r="M239" s="27" t="s">
        <v>49</v>
      </c>
      <c r="N239" s="27">
        <v>2</v>
      </c>
      <c r="O239" s="27"/>
      <c r="P239" s="26" t="s">
        <v>50</v>
      </c>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row>
    <row r="240" s="42" customFormat="true" hidden="true" customHeight="true" spans="1:188">
      <c r="A240" s="4">
        <v>356</v>
      </c>
      <c r="B240" s="28" t="s">
        <v>303</v>
      </c>
      <c r="C240" s="28" t="s">
        <v>320</v>
      </c>
      <c r="D240" s="29" t="s">
        <v>321</v>
      </c>
      <c r="E240" s="23" t="s">
        <v>47</v>
      </c>
      <c r="F240" s="23" t="s">
        <v>21</v>
      </c>
      <c r="G240" s="23" t="s">
        <v>30</v>
      </c>
      <c r="H240" s="23">
        <v>60</v>
      </c>
      <c r="I240" s="23" t="s">
        <v>37</v>
      </c>
      <c r="J240" s="23" t="s">
        <v>24</v>
      </c>
      <c r="K240" s="23" t="s">
        <v>28</v>
      </c>
      <c r="L240" s="23" t="s">
        <v>26</v>
      </c>
      <c r="M240" s="27"/>
      <c r="N240" s="27"/>
      <c r="O240" s="27"/>
      <c r="P240" s="89"/>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c r="BO240" s="96"/>
      <c r="BP240" s="96"/>
      <c r="BQ240" s="96"/>
      <c r="BR240" s="96"/>
      <c r="BS240" s="96"/>
      <c r="BT240" s="96"/>
      <c r="BU240" s="96"/>
      <c r="BV240" s="96"/>
      <c r="BW240" s="96"/>
      <c r="BX240" s="96"/>
      <c r="BY240" s="96"/>
      <c r="BZ240" s="96"/>
      <c r="CA240" s="96"/>
      <c r="CB240" s="96"/>
      <c r="CC240" s="96"/>
      <c r="CD240" s="96"/>
      <c r="CE240" s="96"/>
      <c r="CF240" s="96"/>
      <c r="CG240" s="96"/>
      <c r="CH240" s="96"/>
      <c r="CI240" s="96"/>
      <c r="CJ240" s="96"/>
      <c r="CK240" s="96"/>
      <c r="CL240" s="96"/>
      <c r="CM240" s="96"/>
      <c r="CN240" s="96"/>
      <c r="CO240" s="96"/>
      <c r="CP240" s="96"/>
      <c r="CQ240" s="96"/>
      <c r="CR240" s="96"/>
      <c r="CS240" s="96"/>
      <c r="CT240" s="96"/>
      <c r="CU240" s="96"/>
      <c r="CV240" s="96"/>
      <c r="CW240" s="96"/>
      <c r="CX240" s="96"/>
      <c r="CY240" s="96"/>
      <c r="CZ240" s="96"/>
      <c r="DA240" s="96"/>
      <c r="DB240" s="96"/>
      <c r="DC240" s="96"/>
      <c r="DD240" s="96"/>
      <c r="DE240" s="96"/>
      <c r="DF240" s="96"/>
      <c r="DG240" s="96"/>
      <c r="DH240" s="96"/>
      <c r="DI240" s="96"/>
      <c r="DJ240" s="96"/>
      <c r="DK240" s="96"/>
      <c r="DL240" s="96"/>
      <c r="DM240" s="96"/>
      <c r="DN240" s="96"/>
      <c r="DO240" s="96"/>
      <c r="DP240" s="96"/>
      <c r="DQ240" s="96"/>
      <c r="DR240" s="96"/>
      <c r="DS240" s="96"/>
      <c r="DT240" s="96"/>
      <c r="DU240" s="96"/>
      <c r="DV240" s="96"/>
      <c r="DW240" s="96"/>
      <c r="DX240" s="96"/>
      <c r="DY240" s="96"/>
      <c r="DZ240" s="96"/>
      <c r="EA240" s="96"/>
      <c r="EB240" s="96"/>
      <c r="EC240" s="96"/>
      <c r="ED240" s="96"/>
      <c r="EE240" s="96"/>
      <c r="EF240" s="96"/>
      <c r="EG240" s="96"/>
      <c r="EH240" s="96"/>
      <c r="EI240" s="96"/>
      <c r="EJ240" s="96"/>
      <c r="EK240" s="96"/>
      <c r="EL240" s="96"/>
      <c r="EM240" s="96"/>
      <c r="EN240" s="96"/>
      <c r="EO240" s="96"/>
      <c r="EP240" s="96"/>
      <c r="EQ240" s="96"/>
      <c r="ER240" s="96"/>
      <c r="ES240" s="96"/>
      <c r="ET240" s="96"/>
      <c r="EU240" s="96"/>
      <c r="EV240" s="96"/>
      <c r="EW240" s="96"/>
      <c r="EX240" s="96"/>
      <c r="EY240" s="96"/>
      <c r="EZ240" s="96"/>
      <c r="FA240" s="96"/>
      <c r="FB240" s="96"/>
      <c r="FC240" s="96"/>
      <c r="FD240" s="96"/>
      <c r="FE240" s="96"/>
      <c r="FF240" s="96"/>
      <c r="FG240" s="96"/>
      <c r="FH240" s="96"/>
      <c r="FI240" s="96"/>
      <c r="FJ240" s="96"/>
      <c r="FK240" s="96"/>
      <c r="FL240" s="96"/>
      <c r="FM240" s="96"/>
      <c r="FN240" s="96"/>
      <c r="FO240" s="96"/>
      <c r="FP240" s="96"/>
      <c r="FQ240" s="96"/>
      <c r="FR240" s="96"/>
      <c r="FS240" s="96"/>
      <c r="FT240" s="96"/>
      <c r="FU240" s="96"/>
      <c r="FV240" s="96"/>
      <c r="FW240" s="96"/>
      <c r="FX240" s="96"/>
      <c r="FY240" s="96"/>
      <c r="FZ240" s="96"/>
      <c r="GA240" s="96"/>
      <c r="GB240" s="96"/>
      <c r="GC240" s="96"/>
      <c r="GD240" s="96"/>
      <c r="GE240" s="96"/>
      <c r="GF240" s="96"/>
    </row>
    <row r="241" s="40" customFormat="true" customHeight="true" spans="1:188">
      <c r="A241" s="4">
        <v>79</v>
      </c>
      <c r="B241" s="28" t="s">
        <v>303</v>
      </c>
      <c r="C241" s="28" t="s">
        <v>320</v>
      </c>
      <c r="D241" s="29" t="s">
        <v>322</v>
      </c>
      <c r="E241" s="23" t="s">
        <v>47</v>
      </c>
      <c r="F241" s="23" t="s">
        <v>21</v>
      </c>
      <c r="G241" s="23" t="s">
        <v>30</v>
      </c>
      <c r="H241" s="23">
        <v>240</v>
      </c>
      <c r="I241" s="23" t="s">
        <v>37</v>
      </c>
      <c r="J241" s="23" t="s">
        <v>24</v>
      </c>
      <c r="K241" s="23" t="s">
        <v>28</v>
      </c>
      <c r="L241" s="23" t="s">
        <v>26</v>
      </c>
      <c r="M241" s="27" t="s">
        <v>49</v>
      </c>
      <c r="N241" s="27">
        <v>1</v>
      </c>
      <c r="O241" s="27">
        <v>1</v>
      </c>
      <c r="P241" s="26" t="s">
        <v>50</v>
      </c>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row>
    <row r="242" s="40" customFormat="true" customHeight="true" spans="1:188">
      <c r="A242" s="4">
        <v>80</v>
      </c>
      <c r="B242" s="28" t="s">
        <v>303</v>
      </c>
      <c r="C242" s="28" t="s">
        <v>320</v>
      </c>
      <c r="D242" s="29" t="s">
        <v>323</v>
      </c>
      <c r="E242" s="23" t="s">
        <v>43</v>
      </c>
      <c r="F242" s="23" t="s">
        <v>78</v>
      </c>
      <c r="G242" s="23" t="s">
        <v>30</v>
      </c>
      <c r="H242" s="23">
        <v>180</v>
      </c>
      <c r="I242" s="23" t="s">
        <v>37</v>
      </c>
      <c r="J242" s="23" t="s">
        <v>24</v>
      </c>
      <c r="K242" s="23" t="s">
        <v>28</v>
      </c>
      <c r="L242" s="23" t="s">
        <v>121</v>
      </c>
      <c r="M242" s="27" t="s">
        <v>324</v>
      </c>
      <c r="N242" s="27">
        <v>1</v>
      </c>
      <c r="O242" s="27">
        <v>1</v>
      </c>
      <c r="P242" s="26" t="s">
        <v>50</v>
      </c>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5"/>
      <c r="FL242" s="95"/>
      <c r="FM242" s="95"/>
      <c r="FN242" s="95"/>
      <c r="FO242" s="95"/>
      <c r="FP242" s="95"/>
      <c r="FQ242" s="95"/>
      <c r="FR242" s="95"/>
      <c r="FS242" s="95"/>
      <c r="FT242" s="95"/>
      <c r="FU242" s="95"/>
      <c r="FV242" s="95"/>
      <c r="FW242" s="95"/>
      <c r="FX242" s="95"/>
      <c r="FY242" s="95"/>
      <c r="FZ242" s="95"/>
      <c r="GA242" s="95"/>
      <c r="GB242" s="95"/>
      <c r="GC242" s="95"/>
      <c r="GD242" s="95"/>
      <c r="GE242" s="95"/>
      <c r="GF242" s="95"/>
    </row>
    <row r="243" s="42" customFormat="true" hidden="true" customHeight="true" spans="1:188">
      <c r="A243" s="4">
        <v>359</v>
      </c>
      <c r="B243" s="28" t="s">
        <v>303</v>
      </c>
      <c r="C243" s="28" t="s">
        <v>320</v>
      </c>
      <c r="D243" s="29" t="s">
        <v>325</v>
      </c>
      <c r="E243" s="23" t="s">
        <v>36</v>
      </c>
      <c r="F243" s="23" t="s">
        <v>78</v>
      </c>
      <c r="G243" s="23" t="s">
        <v>30</v>
      </c>
      <c r="H243" s="23">
        <v>51</v>
      </c>
      <c r="I243" s="68" t="s">
        <v>37</v>
      </c>
      <c r="J243" s="23" t="s">
        <v>24</v>
      </c>
      <c r="K243" s="23" t="s">
        <v>28</v>
      </c>
      <c r="L243" s="23" t="s">
        <v>26</v>
      </c>
      <c r="M243" s="27"/>
      <c r="N243" s="27"/>
      <c r="O243" s="27"/>
      <c r="P243" s="89"/>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c r="BO243" s="96"/>
      <c r="BP243" s="96"/>
      <c r="BQ243" s="96"/>
      <c r="BR243" s="96"/>
      <c r="BS243" s="96"/>
      <c r="BT243" s="96"/>
      <c r="BU243" s="96"/>
      <c r="BV243" s="96"/>
      <c r="BW243" s="96"/>
      <c r="BX243" s="96"/>
      <c r="BY243" s="96"/>
      <c r="BZ243" s="96"/>
      <c r="CA243" s="96"/>
      <c r="CB243" s="96"/>
      <c r="CC243" s="96"/>
      <c r="CD243" s="96"/>
      <c r="CE243" s="96"/>
      <c r="CF243" s="96"/>
      <c r="CG243" s="96"/>
      <c r="CH243" s="96"/>
      <c r="CI243" s="96"/>
      <c r="CJ243" s="96"/>
      <c r="CK243" s="96"/>
      <c r="CL243" s="96"/>
      <c r="CM243" s="96"/>
      <c r="CN243" s="96"/>
      <c r="CO243" s="96"/>
      <c r="CP243" s="96"/>
      <c r="CQ243" s="96"/>
      <c r="CR243" s="96"/>
      <c r="CS243" s="96"/>
      <c r="CT243" s="96"/>
      <c r="CU243" s="96"/>
      <c r="CV243" s="96"/>
      <c r="CW243" s="96"/>
      <c r="CX243" s="96"/>
      <c r="CY243" s="96"/>
      <c r="CZ243" s="96"/>
      <c r="DA243" s="96"/>
      <c r="DB243" s="96"/>
      <c r="DC243" s="96"/>
      <c r="DD243" s="96"/>
      <c r="DE243" s="96"/>
      <c r="DF243" s="96"/>
      <c r="DG243" s="96"/>
      <c r="DH243" s="96"/>
      <c r="DI243" s="96"/>
      <c r="DJ243" s="96"/>
      <c r="DK243" s="96"/>
      <c r="DL243" s="96"/>
      <c r="DM243" s="96"/>
      <c r="DN243" s="96"/>
      <c r="DO243" s="96"/>
      <c r="DP243" s="96"/>
      <c r="DQ243" s="96"/>
      <c r="DR243" s="96"/>
      <c r="DS243" s="96"/>
      <c r="DT243" s="96"/>
      <c r="DU243" s="96"/>
      <c r="DV243" s="96"/>
      <c r="DW243" s="96"/>
      <c r="DX243" s="96"/>
      <c r="DY243" s="96"/>
      <c r="DZ243" s="96"/>
      <c r="EA243" s="96"/>
      <c r="EB243" s="96"/>
      <c r="EC243" s="96"/>
      <c r="ED243" s="96"/>
      <c r="EE243" s="96"/>
      <c r="EF243" s="96"/>
      <c r="EG243" s="96"/>
      <c r="EH243" s="96"/>
      <c r="EI243" s="96"/>
      <c r="EJ243" s="96"/>
      <c r="EK243" s="96"/>
      <c r="EL243" s="96"/>
      <c r="EM243" s="96"/>
      <c r="EN243" s="96"/>
      <c r="EO243" s="96"/>
      <c r="EP243" s="96"/>
      <c r="EQ243" s="96"/>
      <c r="ER243" s="96"/>
      <c r="ES243" s="96"/>
      <c r="ET243" s="96"/>
      <c r="EU243" s="96"/>
      <c r="EV243" s="96"/>
      <c r="EW243" s="96"/>
      <c r="EX243" s="96"/>
      <c r="EY243" s="96"/>
      <c r="EZ243" s="96"/>
      <c r="FA243" s="96"/>
      <c r="FB243" s="96"/>
      <c r="FC243" s="96"/>
      <c r="FD243" s="96"/>
      <c r="FE243" s="96"/>
      <c r="FF243" s="96"/>
      <c r="FG243" s="96"/>
      <c r="FH243" s="96"/>
      <c r="FI243" s="96"/>
      <c r="FJ243" s="96"/>
      <c r="FK243" s="96"/>
      <c r="FL243" s="96"/>
      <c r="FM243" s="96"/>
      <c r="FN243" s="96"/>
      <c r="FO243" s="96"/>
      <c r="FP243" s="96"/>
      <c r="FQ243" s="96"/>
      <c r="FR243" s="96"/>
      <c r="FS243" s="96"/>
      <c r="FT243" s="96"/>
      <c r="FU243" s="96"/>
      <c r="FV243" s="96"/>
      <c r="FW243" s="96"/>
      <c r="FX243" s="96"/>
      <c r="FY243" s="96"/>
      <c r="FZ243" s="96"/>
      <c r="GA243" s="96"/>
      <c r="GB243" s="96"/>
      <c r="GC243" s="96"/>
      <c r="GD243" s="96"/>
      <c r="GE243" s="96"/>
      <c r="GF243" s="96"/>
    </row>
    <row r="244" s="40" customFormat="true" ht="34.5" customHeight="true" spans="1:188">
      <c r="A244" s="4">
        <v>81</v>
      </c>
      <c r="B244" s="28" t="s">
        <v>303</v>
      </c>
      <c r="C244" s="28" t="s">
        <v>320</v>
      </c>
      <c r="D244" s="29" t="s">
        <v>326</v>
      </c>
      <c r="E244" s="23" t="s">
        <v>43</v>
      </c>
      <c r="F244" s="23" t="s">
        <v>68</v>
      </c>
      <c r="G244" s="23" t="s">
        <v>30</v>
      </c>
      <c r="H244" s="23">
        <v>120</v>
      </c>
      <c r="I244" s="23" t="s">
        <v>37</v>
      </c>
      <c r="J244" s="23" t="s">
        <v>223</v>
      </c>
      <c r="K244" s="23" t="s">
        <v>70</v>
      </c>
      <c r="L244" s="23" t="s">
        <v>121</v>
      </c>
      <c r="M244" s="27" t="s">
        <v>49</v>
      </c>
      <c r="N244" s="27">
        <v>1</v>
      </c>
      <c r="O244" s="27">
        <v>1</v>
      </c>
      <c r="P244" s="26" t="s">
        <v>50</v>
      </c>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95"/>
      <c r="EP244" s="95"/>
      <c r="EQ244" s="95"/>
      <c r="ER244" s="95"/>
      <c r="ES244" s="95"/>
      <c r="ET244" s="95"/>
      <c r="EU244" s="95"/>
      <c r="EV244" s="95"/>
      <c r="EW244" s="95"/>
      <c r="EX244" s="95"/>
      <c r="EY244" s="95"/>
      <c r="EZ244" s="95"/>
      <c r="FA244" s="95"/>
      <c r="FB244" s="95"/>
      <c r="FC244" s="95"/>
      <c r="FD244" s="95"/>
      <c r="FE244" s="95"/>
      <c r="FF244" s="95"/>
      <c r="FG244" s="95"/>
      <c r="FH244" s="95"/>
      <c r="FI244" s="95"/>
      <c r="FJ244" s="95"/>
      <c r="FK244" s="95"/>
      <c r="FL244" s="95"/>
      <c r="FM244" s="95"/>
      <c r="FN244" s="95"/>
      <c r="FO244" s="95"/>
      <c r="FP244" s="95"/>
      <c r="FQ244" s="95"/>
      <c r="FR244" s="95"/>
      <c r="FS244" s="95"/>
      <c r="FT244" s="95"/>
      <c r="FU244" s="95"/>
      <c r="FV244" s="95"/>
      <c r="FW244" s="95"/>
      <c r="FX244" s="95"/>
      <c r="FY244" s="95"/>
      <c r="FZ244" s="95"/>
      <c r="GA244" s="95"/>
      <c r="GB244" s="95"/>
      <c r="GC244" s="95"/>
      <c r="GD244" s="95"/>
      <c r="GE244" s="95"/>
      <c r="GF244" s="95"/>
    </row>
    <row r="245" s="42" customFormat="true" hidden="true" customHeight="true" spans="1:188">
      <c r="A245" s="4">
        <v>361</v>
      </c>
      <c r="B245" s="28" t="s">
        <v>303</v>
      </c>
      <c r="C245" s="28" t="s">
        <v>320</v>
      </c>
      <c r="D245" s="29" t="s">
        <v>327</v>
      </c>
      <c r="E245" s="23" t="s">
        <v>43</v>
      </c>
      <c r="F245" s="23" t="s">
        <v>21</v>
      </c>
      <c r="G245" s="23" t="s">
        <v>22</v>
      </c>
      <c r="H245" s="23">
        <v>30</v>
      </c>
      <c r="I245" s="23" t="s">
        <v>41</v>
      </c>
      <c r="J245" s="23" t="s">
        <v>24</v>
      </c>
      <c r="K245" s="23" t="s">
        <v>25</v>
      </c>
      <c r="L245" s="23" t="s">
        <v>26</v>
      </c>
      <c r="M245" s="27"/>
      <c r="N245" s="27"/>
      <c r="O245" s="27"/>
      <c r="P245" s="90"/>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6"/>
      <c r="CY245" s="96"/>
      <c r="CZ245" s="96"/>
      <c r="DA245" s="96"/>
      <c r="DB245" s="96"/>
      <c r="DC245" s="96"/>
      <c r="DD245" s="96"/>
      <c r="DE245" s="96"/>
      <c r="DF245" s="96"/>
      <c r="DG245" s="96"/>
      <c r="DH245" s="96"/>
      <c r="DI245" s="96"/>
      <c r="DJ245" s="96"/>
      <c r="DK245" s="96"/>
      <c r="DL245" s="96"/>
      <c r="DM245" s="96"/>
      <c r="DN245" s="96"/>
      <c r="DO245" s="96"/>
      <c r="DP245" s="96"/>
      <c r="DQ245" s="96"/>
      <c r="DR245" s="96"/>
      <c r="DS245" s="96"/>
      <c r="DT245" s="96"/>
      <c r="DU245" s="96"/>
      <c r="DV245" s="96"/>
      <c r="DW245" s="96"/>
      <c r="DX245" s="96"/>
      <c r="DY245" s="96"/>
      <c r="DZ245" s="96"/>
      <c r="EA245" s="96"/>
      <c r="EB245" s="96"/>
      <c r="EC245" s="96"/>
      <c r="ED245" s="96"/>
      <c r="EE245" s="96"/>
      <c r="EF245" s="96"/>
      <c r="EG245" s="96"/>
      <c r="EH245" s="96"/>
      <c r="EI245" s="96"/>
      <c r="EJ245" s="96"/>
      <c r="EK245" s="96"/>
      <c r="EL245" s="96"/>
      <c r="EM245" s="96"/>
      <c r="EN245" s="96"/>
      <c r="EO245" s="96"/>
      <c r="EP245" s="96"/>
      <c r="EQ245" s="96"/>
      <c r="ER245" s="96"/>
      <c r="ES245" s="96"/>
      <c r="ET245" s="96"/>
      <c r="EU245" s="96"/>
      <c r="EV245" s="96"/>
      <c r="EW245" s="96"/>
      <c r="EX245" s="96"/>
      <c r="EY245" s="96"/>
      <c r="EZ245" s="96"/>
      <c r="FA245" s="96"/>
      <c r="FB245" s="96"/>
      <c r="FC245" s="96"/>
      <c r="FD245" s="96"/>
      <c r="FE245" s="96"/>
      <c r="FF245" s="96"/>
      <c r="FG245" s="96"/>
      <c r="FH245" s="96"/>
      <c r="FI245" s="96"/>
      <c r="FJ245" s="96"/>
      <c r="FK245" s="96"/>
      <c r="FL245" s="96"/>
      <c r="FM245" s="96"/>
      <c r="FN245" s="96"/>
      <c r="FO245" s="96"/>
      <c r="FP245" s="96"/>
      <c r="FQ245" s="96"/>
      <c r="FR245" s="96"/>
      <c r="FS245" s="96"/>
      <c r="FT245" s="96"/>
      <c r="FU245" s="96"/>
      <c r="FV245" s="96"/>
      <c r="FW245" s="96"/>
      <c r="FX245" s="96"/>
      <c r="FY245" s="96"/>
      <c r="FZ245" s="96"/>
      <c r="GA245" s="96"/>
      <c r="GB245" s="96"/>
      <c r="GC245" s="96"/>
      <c r="GD245" s="96"/>
      <c r="GE245" s="96"/>
      <c r="GF245" s="96"/>
    </row>
    <row r="246" s="42" customFormat="true" hidden="true" customHeight="true" spans="1:188">
      <c r="A246" s="4">
        <v>362</v>
      </c>
      <c r="B246" s="28" t="s">
        <v>303</v>
      </c>
      <c r="C246" s="28" t="s">
        <v>320</v>
      </c>
      <c r="D246" s="29" t="s">
        <v>328</v>
      </c>
      <c r="E246" s="23" t="s">
        <v>36</v>
      </c>
      <c r="F246" s="23" t="s">
        <v>78</v>
      </c>
      <c r="G246" s="23" t="s">
        <v>30</v>
      </c>
      <c r="H246" s="23">
        <v>45</v>
      </c>
      <c r="I246" s="23" t="s">
        <v>37</v>
      </c>
      <c r="J246" s="23" t="s">
        <v>24</v>
      </c>
      <c r="K246" s="23" t="s">
        <v>28</v>
      </c>
      <c r="L246" s="23" t="s">
        <v>26</v>
      </c>
      <c r="M246" s="27"/>
      <c r="N246" s="27"/>
      <c r="O246" s="27"/>
      <c r="P246" s="91"/>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6"/>
      <c r="CY246" s="96"/>
      <c r="CZ246" s="96"/>
      <c r="DA246" s="96"/>
      <c r="DB246" s="96"/>
      <c r="DC246" s="96"/>
      <c r="DD246" s="96"/>
      <c r="DE246" s="96"/>
      <c r="DF246" s="96"/>
      <c r="DG246" s="96"/>
      <c r="DH246" s="96"/>
      <c r="DI246" s="96"/>
      <c r="DJ246" s="96"/>
      <c r="DK246" s="96"/>
      <c r="DL246" s="96"/>
      <c r="DM246" s="96"/>
      <c r="DN246" s="96"/>
      <c r="DO246" s="96"/>
      <c r="DP246" s="96"/>
      <c r="DQ246" s="96"/>
      <c r="DR246" s="96"/>
      <c r="DS246" s="96"/>
      <c r="DT246" s="96"/>
      <c r="DU246" s="96"/>
      <c r="DV246" s="96"/>
      <c r="DW246" s="96"/>
      <c r="DX246" s="96"/>
      <c r="DY246" s="96"/>
      <c r="DZ246" s="96"/>
      <c r="EA246" s="96"/>
      <c r="EB246" s="96"/>
      <c r="EC246" s="96"/>
      <c r="ED246" s="96"/>
      <c r="EE246" s="96"/>
      <c r="EF246" s="96"/>
      <c r="EG246" s="96"/>
      <c r="EH246" s="96"/>
      <c r="EI246" s="96"/>
      <c r="EJ246" s="96"/>
      <c r="EK246" s="96"/>
      <c r="EL246" s="96"/>
      <c r="EM246" s="96"/>
      <c r="EN246" s="96"/>
      <c r="EO246" s="96"/>
      <c r="EP246" s="96"/>
      <c r="EQ246" s="96"/>
      <c r="ER246" s="96"/>
      <c r="ES246" s="96"/>
      <c r="ET246" s="96"/>
      <c r="EU246" s="96"/>
      <c r="EV246" s="96"/>
      <c r="EW246" s="96"/>
      <c r="EX246" s="96"/>
      <c r="EY246" s="96"/>
      <c r="EZ246" s="96"/>
      <c r="FA246" s="96"/>
      <c r="FB246" s="96"/>
      <c r="FC246" s="96"/>
      <c r="FD246" s="96"/>
      <c r="FE246" s="96"/>
      <c r="FF246" s="96"/>
      <c r="FG246" s="96"/>
      <c r="FH246" s="96"/>
      <c r="FI246" s="96"/>
      <c r="FJ246" s="96"/>
      <c r="FK246" s="96"/>
      <c r="FL246" s="96"/>
      <c r="FM246" s="96"/>
      <c r="FN246" s="96"/>
      <c r="FO246" s="96"/>
      <c r="FP246" s="96"/>
      <c r="FQ246" s="96"/>
      <c r="FR246" s="96"/>
      <c r="FS246" s="96"/>
      <c r="FT246" s="96"/>
      <c r="FU246" s="96"/>
      <c r="FV246" s="96"/>
      <c r="FW246" s="96"/>
      <c r="FX246" s="96"/>
      <c r="FY246" s="96"/>
      <c r="FZ246" s="96"/>
      <c r="GA246" s="96"/>
      <c r="GB246" s="96"/>
      <c r="GC246" s="96"/>
      <c r="GD246" s="96"/>
      <c r="GE246" s="96"/>
      <c r="GF246" s="96"/>
    </row>
    <row r="247" s="42" customFormat="true" hidden="true" customHeight="true" spans="1:188">
      <c r="A247" s="4">
        <v>363</v>
      </c>
      <c r="B247" s="28" t="s">
        <v>303</v>
      </c>
      <c r="C247" s="28" t="s">
        <v>320</v>
      </c>
      <c r="D247" s="29" t="s">
        <v>329</v>
      </c>
      <c r="E247" s="68" t="s">
        <v>43</v>
      </c>
      <c r="F247" s="23" t="s">
        <v>21</v>
      </c>
      <c r="G247" s="23" t="s">
        <v>40</v>
      </c>
      <c r="H247" s="23">
        <v>45</v>
      </c>
      <c r="I247" s="68" t="s">
        <v>41</v>
      </c>
      <c r="J247" s="23" t="s">
        <v>24</v>
      </c>
      <c r="K247" s="23" t="s">
        <v>28</v>
      </c>
      <c r="L247" s="23" t="s">
        <v>26</v>
      </c>
      <c r="M247" s="27"/>
      <c r="N247" s="27"/>
      <c r="O247" s="27"/>
      <c r="P247" s="91"/>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c r="BO247" s="96"/>
      <c r="BP247" s="96"/>
      <c r="BQ247" s="96"/>
      <c r="BR247" s="96"/>
      <c r="BS247" s="96"/>
      <c r="BT247" s="96"/>
      <c r="BU247" s="96"/>
      <c r="BV247" s="96"/>
      <c r="BW247" s="96"/>
      <c r="BX247" s="96"/>
      <c r="BY247" s="96"/>
      <c r="BZ247" s="96"/>
      <c r="CA247" s="96"/>
      <c r="CB247" s="96"/>
      <c r="CC247" s="96"/>
      <c r="CD247" s="96"/>
      <c r="CE247" s="96"/>
      <c r="CF247" s="96"/>
      <c r="CG247" s="96"/>
      <c r="CH247" s="96"/>
      <c r="CI247" s="96"/>
      <c r="CJ247" s="96"/>
      <c r="CK247" s="96"/>
      <c r="CL247" s="96"/>
      <c r="CM247" s="96"/>
      <c r="CN247" s="96"/>
      <c r="CO247" s="96"/>
      <c r="CP247" s="96"/>
      <c r="CQ247" s="96"/>
      <c r="CR247" s="96"/>
      <c r="CS247" s="96"/>
      <c r="CT247" s="96"/>
      <c r="CU247" s="96"/>
      <c r="CV247" s="96"/>
      <c r="CW247" s="96"/>
      <c r="CX247" s="96"/>
      <c r="CY247" s="96"/>
      <c r="CZ247" s="96"/>
      <c r="DA247" s="96"/>
      <c r="DB247" s="96"/>
      <c r="DC247" s="96"/>
      <c r="DD247" s="96"/>
      <c r="DE247" s="96"/>
      <c r="DF247" s="96"/>
      <c r="DG247" s="96"/>
      <c r="DH247" s="96"/>
      <c r="DI247" s="96"/>
      <c r="DJ247" s="96"/>
      <c r="DK247" s="96"/>
      <c r="DL247" s="96"/>
      <c r="DM247" s="96"/>
      <c r="DN247" s="96"/>
      <c r="DO247" s="96"/>
      <c r="DP247" s="96"/>
      <c r="DQ247" s="96"/>
      <c r="DR247" s="96"/>
      <c r="DS247" s="96"/>
      <c r="DT247" s="96"/>
      <c r="DU247" s="96"/>
      <c r="DV247" s="96"/>
      <c r="DW247" s="96"/>
      <c r="DX247" s="96"/>
      <c r="DY247" s="96"/>
      <c r="DZ247" s="96"/>
      <c r="EA247" s="96"/>
      <c r="EB247" s="96"/>
      <c r="EC247" s="96"/>
      <c r="ED247" s="96"/>
      <c r="EE247" s="96"/>
      <c r="EF247" s="96"/>
      <c r="EG247" s="96"/>
      <c r="EH247" s="96"/>
      <c r="EI247" s="96"/>
      <c r="EJ247" s="96"/>
      <c r="EK247" s="96"/>
      <c r="EL247" s="96"/>
      <c r="EM247" s="96"/>
      <c r="EN247" s="96"/>
      <c r="EO247" s="96"/>
      <c r="EP247" s="96"/>
      <c r="EQ247" s="96"/>
      <c r="ER247" s="96"/>
      <c r="ES247" s="96"/>
      <c r="ET247" s="96"/>
      <c r="EU247" s="96"/>
      <c r="EV247" s="96"/>
      <c r="EW247" s="96"/>
      <c r="EX247" s="96"/>
      <c r="EY247" s="96"/>
      <c r="EZ247" s="96"/>
      <c r="FA247" s="96"/>
      <c r="FB247" s="96"/>
      <c r="FC247" s="96"/>
      <c r="FD247" s="96"/>
      <c r="FE247" s="96"/>
      <c r="FF247" s="96"/>
      <c r="FG247" s="96"/>
      <c r="FH247" s="96"/>
      <c r="FI247" s="96"/>
      <c r="FJ247" s="96"/>
      <c r="FK247" s="96"/>
      <c r="FL247" s="96"/>
      <c r="FM247" s="96"/>
      <c r="FN247" s="96"/>
      <c r="FO247" s="96"/>
      <c r="FP247" s="96"/>
      <c r="FQ247" s="96"/>
      <c r="FR247" s="96"/>
      <c r="FS247" s="96"/>
      <c r="FT247" s="96"/>
      <c r="FU247" s="96"/>
      <c r="FV247" s="96"/>
      <c r="FW247" s="96"/>
      <c r="FX247" s="96"/>
      <c r="FY247" s="96"/>
      <c r="FZ247" s="96"/>
      <c r="GA247" s="96"/>
      <c r="GB247" s="96"/>
      <c r="GC247" s="96"/>
      <c r="GD247" s="96"/>
      <c r="GE247" s="96"/>
      <c r="GF247" s="96"/>
    </row>
    <row r="248" s="42" customFormat="true" hidden="true" customHeight="true" spans="1:188">
      <c r="A248" s="4">
        <v>364</v>
      </c>
      <c r="B248" s="28" t="s">
        <v>303</v>
      </c>
      <c r="C248" s="28" t="s">
        <v>330</v>
      </c>
      <c r="D248" s="29" t="s">
        <v>331</v>
      </c>
      <c r="E248" s="23" t="s">
        <v>43</v>
      </c>
      <c r="F248" s="23" t="s">
        <v>78</v>
      </c>
      <c r="G248" s="23" t="s">
        <v>30</v>
      </c>
      <c r="H248" s="23">
        <v>45</v>
      </c>
      <c r="I248" s="23" t="s">
        <v>37</v>
      </c>
      <c r="J248" s="23" t="s">
        <v>24</v>
      </c>
      <c r="K248" s="23" t="s">
        <v>28</v>
      </c>
      <c r="L248" s="23" t="s">
        <v>26</v>
      </c>
      <c r="M248" s="27"/>
      <c r="N248" s="27"/>
      <c r="O248" s="27"/>
      <c r="P248" s="91"/>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c r="BO248" s="96"/>
      <c r="BP248" s="96"/>
      <c r="BQ248" s="96"/>
      <c r="BR248" s="96"/>
      <c r="BS248" s="96"/>
      <c r="BT248" s="96"/>
      <c r="BU248" s="96"/>
      <c r="BV248" s="96"/>
      <c r="BW248" s="96"/>
      <c r="BX248" s="96"/>
      <c r="BY248" s="96"/>
      <c r="BZ248" s="96"/>
      <c r="CA248" s="96"/>
      <c r="CB248" s="96"/>
      <c r="CC248" s="96"/>
      <c r="CD248" s="96"/>
      <c r="CE248" s="96"/>
      <c r="CF248" s="96"/>
      <c r="CG248" s="96"/>
      <c r="CH248" s="96"/>
      <c r="CI248" s="96"/>
      <c r="CJ248" s="96"/>
      <c r="CK248" s="96"/>
      <c r="CL248" s="96"/>
      <c r="CM248" s="96"/>
      <c r="CN248" s="96"/>
      <c r="CO248" s="96"/>
      <c r="CP248" s="96"/>
      <c r="CQ248" s="96"/>
      <c r="CR248" s="96"/>
      <c r="CS248" s="96"/>
      <c r="CT248" s="96"/>
      <c r="CU248" s="96"/>
      <c r="CV248" s="96"/>
      <c r="CW248" s="96"/>
      <c r="CX248" s="96"/>
      <c r="CY248" s="96"/>
      <c r="CZ248" s="96"/>
      <c r="DA248" s="96"/>
      <c r="DB248" s="96"/>
      <c r="DC248" s="96"/>
      <c r="DD248" s="96"/>
      <c r="DE248" s="96"/>
      <c r="DF248" s="96"/>
      <c r="DG248" s="96"/>
      <c r="DH248" s="96"/>
      <c r="DI248" s="96"/>
      <c r="DJ248" s="96"/>
      <c r="DK248" s="96"/>
      <c r="DL248" s="96"/>
      <c r="DM248" s="96"/>
      <c r="DN248" s="96"/>
      <c r="DO248" s="96"/>
      <c r="DP248" s="96"/>
      <c r="DQ248" s="96"/>
      <c r="DR248" s="96"/>
      <c r="DS248" s="96"/>
      <c r="DT248" s="96"/>
      <c r="DU248" s="96"/>
      <c r="DV248" s="96"/>
      <c r="DW248" s="96"/>
      <c r="DX248" s="96"/>
      <c r="DY248" s="96"/>
      <c r="DZ248" s="96"/>
      <c r="EA248" s="96"/>
      <c r="EB248" s="96"/>
      <c r="EC248" s="96"/>
      <c r="ED248" s="96"/>
      <c r="EE248" s="96"/>
      <c r="EF248" s="96"/>
      <c r="EG248" s="96"/>
      <c r="EH248" s="96"/>
      <c r="EI248" s="96"/>
      <c r="EJ248" s="96"/>
      <c r="EK248" s="96"/>
      <c r="EL248" s="96"/>
      <c r="EM248" s="96"/>
      <c r="EN248" s="96"/>
      <c r="EO248" s="96"/>
      <c r="EP248" s="96"/>
      <c r="EQ248" s="96"/>
      <c r="ER248" s="96"/>
      <c r="ES248" s="96"/>
      <c r="ET248" s="96"/>
      <c r="EU248" s="96"/>
      <c r="EV248" s="96"/>
      <c r="EW248" s="96"/>
      <c r="EX248" s="96"/>
      <c r="EY248" s="96"/>
      <c r="EZ248" s="96"/>
      <c r="FA248" s="96"/>
      <c r="FB248" s="96"/>
      <c r="FC248" s="96"/>
      <c r="FD248" s="96"/>
      <c r="FE248" s="96"/>
      <c r="FF248" s="96"/>
      <c r="FG248" s="96"/>
      <c r="FH248" s="96"/>
      <c r="FI248" s="96"/>
      <c r="FJ248" s="96"/>
      <c r="FK248" s="96"/>
      <c r="FL248" s="96"/>
      <c r="FM248" s="96"/>
      <c r="FN248" s="96"/>
      <c r="FO248" s="96"/>
      <c r="FP248" s="96"/>
      <c r="FQ248" s="96"/>
      <c r="FR248" s="96"/>
      <c r="FS248" s="96"/>
      <c r="FT248" s="96"/>
      <c r="FU248" s="96"/>
      <c r="FV248" s="96"/>
      <c r="FW248" s="96"/>
      <c r="FX248" s="96"/>
      <c r="FY248" s="96"/>
      <c r="FZ248" s="96"/>
      <c r="GA248" s="96"/>
      <c r="GB248" s="96"/>
      <c r="GC248" s="96"/>
      <c r="GD248" s="96"/>
      <c r="GE248" s="96"/>
      <c r="GF248" s="96"/>
    </row>
    <row r="249" s="42" customFormat="true" hidden="true" customHeight="true" spans="1:188">
      <c r="A249" s="4">
        <v>365</v>
      </c>
      <c r="B249" s="28" t="s">
        <v>303</v>
      </c>
      <c r="C249" s="28" t="s">
        <v>330</v>
      </c>
      <c r="D249" s="29" t="s">
        <v>332</v>
      </c>
      <c r="E249" s="82" t="s">
        <v>36</v>
      </c>
      <c r="F249" s="23" t="s">
        <v>21</v>
      </c>
      <c r="G249" s="23" t="s">
        <v>30</v>
      </c>
      <c r="H249" s="23">
        <v>30</v>
      </c>
      <c r="I249" s="23" t="s">
        <v>37</v>
      </c>
      <c r="J249" s="23" t="s">
        <v>24</v>
      </c>
      <c r="K249" s="23" t="s">
        <v>28</v>
      </c>
      <c r="L249" s="23" t="s">
        <v>26</v>
      </c>
      <c r="M249" s="27"/>
      <c r="N249" s="27"/>
      <c r="O249" s="27"/>
      <c r="P249" s="92"/>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6"/>
      <c r="CY249" s="96"/>
      <c r="CZ249" s="96"/>
      <c r="DA249" s="96"/>
      <c r="DB249" s="96"/>
      <c r="DC249" s="96"/>
      <c r="DD249" s="96"/>
      <c r="DE249" s="96"/>
      <c r="DF249" s="96"/>
      <c r="DG249" s="96"/>
      <c r="DH249" s="96"/>
      <c r="DI249" s="96"/>
      <c r="DJ249" s="96"/>
      <c r="DK249" s="96"/>
      <c r="DL249" s="96"/>
      <c r="DM249" s="96"/>
      <c r="DN249" s="96"/>
      <c r="DO249" s="96"/>
      <c r="DP249" s="96"/>
      <c r="DQ249" s="96"/>
      <c r="DR249" s="96"/>
      <c r="DS249" s="96"/>
      <c r="DT249" s="96"/>
      <c r="DU249" s="96"/>
      <c r="DV249" s="96"/>
      <c r="DW249" s="96"/>
      <c r="DX249" s="96"/>
      <c r="DY249" s="96"/>
      <c r="DZ249" s="96"/>
      <c r="EA249" s="96"/>
      <c r="EB249" s="96"/>
      <c r="EC249" s="96"/>
      <c r="ED249" s="96"/>
      <c r="EE249" s="96"/>
      <c r="EF249" s="96"/>
      <c r="EG249" s="96"/>
      <c r="EH249" s="96"/>
      <c r="EI249" s="96"/>
      <c r="EJ249" s="96"/>
      <c r="EK249" s="96"/>
      <c r="EL249" s="96"/>
      <c r="EM249" s="96"/>
      <c r="EN249" s="96"/>
      <c r="EO249" s="96"/>
      <c r="EP249" s="96"/>
      <c r="EQ249" s="96"/>
      <c r="ER249" s="96"/>
      <c r="ES249" s="96"/>
      <c r="ET249" s="96"/>
      <c r="EU249" s="96"/>
      <c r="EV249" s="96"/>
      <c r="EW249" s="96"/>
      <c r="EX249" s="96"/>
      <c r="EY249" s="96"/>
      <c r="EZ249" s="96"/>
      <c r="FA249" s="96"/>
      <c r="FB249" s="96"/>
      <c r="FC249" s="96"/>
      <c r="FD249" s="96"/>
      <c r="FE249" s="96"/>
      <c r="FF249" s="96"/>
      <c r="FG249" s="96"/>
      <c r="FH249" s="96"/>
      <c r="FI249" s="96"/>
      <c r="FJ249" s="96"/>
      <c r="FK249" s="96"/>
      <c r="FL249" s="96"/>
      <c r="FM249" s="96"/>
      <c r="FN249" s="96"/>
      <c r="FO249" s="96"/>
      <c r="FP249" s="96"/>
      <c r="FQ249" s="96"/>
      <c r="FR249" s="96"/>
      <c r="FS249" s="96"/>
      <c r="FT249" s="96"/>
      <c r="FU249" s="96"/>
      <c r="FV249" s="96"/>
      <c r="FW249" s="96"/>
      <c r="FX249" s="96"/>
      <c r="FY249" s="96"/>
      <c r="FZ249" s="96"/>
      <c r="GA249" s="96"/>
      <c r="GB249" s="96"/>
      <c r="GC249" s="96"/>
      <c r="GD249" s="96"/>
      <c r="GE249" s="96"/>
      <c r="GF249" s="96"/>
    </row>
    <row r="250" hidden="true" customHeight="true" spans="5:16">
      <c r="E250" s="44"/>
      <c r="M250" s="65"/>
      <c r="N250" s="65"/>
      <c r="O250" s="65"/>
      <c r="P250" s="60"/>
    </row>
    <row r="251" s="43" customFormat="true" customHeight="true" spans="1:208">
      <c r="A251" s="30"/>
      <c r="B251" s="30" t="s">
        <v>333</v>
      </c>
      <c r="C251" s="30"/>
      <c r="D251" s="31" t="s">
        <v>334</v>
      </c>
      <c r="E251" s="30"/>
      <c r="F251" s="30"/>
      <c r="G251" s="30"/>
      <c r="H251" s="30">
        <v>48785</v>
      </c>
      <c r="I251" s="30"/>
      <c r="J251" s="30"/>
      <c r="K251" s="30"/>
      <c r="L251" s="30"/>
      <c r="M251" s="30">
        <v>81</v>
      </c>
      <c r="N251" s="30">
        <v>114</v>
      </c>
      <c r="O251" s="30">
        <v>87</v>
      </c>
      <c r="P251" s="34"/>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row>
    <row r="394" s="44" customFormat="true" customHeight="true" spans="4:16">
      <c r="D394" s="45"/>
      <c r="E394" s="46"/>
      <c r="P394" s="47"/>
    </row>
    <row r="395" s="44" customFormat="true" customHeight="true" spans="4:16">
      <c r="D395" s="45"/>
      <c r="E395" s="46"/>
      <c r="P395" s="47"/>
    </row>
    <row r="450" customHeight="true" spans="18:24">
      <c r="R450" s="44" t="s">
        <v>335</v>
      </c>
      <c r="T450" s="44" t="s">
        <v>336</v>
      </c>
      <c r="V450" s="44" t="s">
        <v>337</v>
      </c>
      <c r="X450" s="44" t="s">
        <v>338</v>
      </c>
    </row>
    <row r="451" customHeight="true" spans="16:25">
      <c r="P451" s="47" t="s">
        <v>339</v>
      </c>
      <c r="Q451" s="44" t="s">
        <v>340</v>
      </c>
      <c r="R451" s="44" t="s">
        <v>341</v>
      </c>
      <c r="S451" s="44" t="s">
        <v>340</v>
      </c>
      <c r="T451" s="44" t="s">
        <v>341</v>
      </c>
      <c r="U451" s="44" t="s">
        <v>340</v>
      </c>
      <c r="V451" s="44" t="s">
        <v>341</v>
      </c>
      <c r="W451" s="44" t="s">
        <v>340</v>
      </c>
      <c r="X451" s="44" t="s">
        <v>341</v>
      </c>
      <c r="Y451" s="44" t="s">
        <v>340</v>
      </c>
    </row>
    <row r="452" customHeight="true" spans="16:25">
      <c r="P452" s="47" t="e">
        <f t="shared" ref="P452:P459" si="0">Q452+S452+U452</f>
        <v>#REF!</v>
      </c>
      <c r="Q452" s="44" t="e">
        <f>SUMIFS($H$3:$H$250,$G$3:$G$250,"*生产*",$C$3:$C$250,"*神木*",#REF!,"生产过期")</f>
        <v>#REF!</v>
      </c>
      <c r="R452" s="44" t="e">
        <f>COUNTIFS($G$3:$G$250,"*改建*",$C$3:$C$250,"*神木*",#REF!,"改建过期")</f>
        <v>#REF!</v>
      </c>
      <c r="S452" s="44" t="e">
        <f>SUMIFS($H$3:$H$250,$G$3:$G$250,"*改建*",$C$3:$C$250,"*神木*",#REF!,"改建过期")</f>
        <v>#REF!</v>
      </c>
      <c r="T452" s="44" t="e">
        <f>COUNTIFS($G$3:$G$250,"*扩建*",$C$3:$C$250,"*神木*",#REF!,"扩建过期")</f>
        <v>#REF!</v>
      </c>
      <c r="U452" s="44" t="e">
        <f>SUMIFS($H$3:$H$250,$G$3:$G$250,"*扩建*",$C$3:$C$250,"*神木*",#REF!,"扩建过期")</f>
        <v>#REF!</v>
      </c>
      <c r="V452" s="44" t="e">
        <f>COUNTIFS($G$3:$G$250,"*关闭*",$C$3:$C$250,"*神木*",#REF!,"*正常*")</f>
        <v>#REF!</v>
      </c>
      <c r="W452" s="44" t="e">
        <f>SUMIFS($H$3:$H$250,$G$3:$G$250,"*关闭*",$C$3:$C$250,"*神木*",#REF!,"*正常*")</f>
        <v>#REF!</v>
      </c>
      <c r="X452" s="44" t="e">
        <f>COUNTIFS($G$3:$G$250,"*关闭*",$C$3:$C$250,"*神木*",#REF!,"*过期*")</f>
        <v>#REF!</v>
      </c>
      <c r="Y452" s="44" t="e">
        <f>SUMIFS($H$3:$H$250,$G$3:$G$250,"*关闭*",$C$3:$C$250,"*神木*",#REF!,"*过期*")</f>
        <v>#REF!</v>
      </c>
    </row>
    <row r="453" customHeight="true" spans="16:25">
      <c r="P453" s="47" t="e">
        <f t="shared" si="0"/>
        <v>#REF!</v>
      </c>
      <c r="Q453" s="44" t="e">
        <f>SUMIFS($H$3:$H$250,$G$3:$G$250,"*生产*",$C$3:$C$250,"*榆阳*",#REF!,"生产过期")</f>
        <v>#REF!</v>
      </c>
      <c r="R453" s="44" t="e">
        <f>COUNTIFS($G$3:$G$250,"*改建*",$C$3:$C$250,"*榆阳*",#REF!,"改建过期")</f>
        <v>#REF!</v>
      </c>
      <c r="S453" s="44" t="e">
        <f>SUMIFS($H$3:$H$250,$G$3:$G$250,"*改建*",$C$3:$C$250,"*榆阳*",#REF!,"改建过期")</f>
        <v>#REF!</v>
      </c>
      <c r="T453" s="44" t="e">
        <f>COUNTIFS($G$3:$G$250,"*扩建*",$C$3:$C$250,"*榆阳*",#REF!,"扩建过期")</f>
        <v>#REF!</v>
      </c>
      <c r="U453" s="44" t="e">
        <f>SUMIFS($H$3:$H$250,$G$3:$G$250,"*扩建*",$C$3:$C$250,"*榆阳*",#REF!,"扩建过期")</f>
        <v>#REF!</v>
      </c>
      <c r="V453" s="44" t="e">
        <f>COUNTIFS($G$3:$G$250,"*关闭*",$C$3:$C$250,"*榆阳*",#REF!,"*正常*")</f>
        <v>#REF!</v>
      </c>
      <c r="W453" s="44" t="e">
        <f>SUMIFS($H$3:$H$250,$G$3:$G$250,"*关闭*",$C$3:$C$250,"*榆阳*",#REF!,"*正常*")</f>
        <v>#REF!</v>
      </c>
      <c r="X453" s="44" t="e">
        <f>COUNTIFS($G$3:$G$250,"*关闭*",$C$3:$C$250,"*榆阳*",#REF!,"*过期*")</f>
        <v>#REF!</v>
      </c>
      <c r="Y453" s="44" t="e">
        <f>SUMIFS($H$3:$H$250,$G$3:$G$250,"*关闭*",$C$3:$C$250,"*榆阳*",#REF!,"*过期*")</f>
        <v>#REF!</v>
      </c>
    </row>
    <row r="454" customHeight="true" spans="16:25">
      <c r="P454" s="47" t="e">
        <f t="shared" si="0"/>
        <v>#REF!</v>
      </c>
      <c r="Q454" s="44" t="e">
        <f>SUMIFS($H$3:$H$250,$G$3:$G$250,"*生产*",$C$3:$C$250,"*横山*",#REF!,"生产过期")</f>
        <v>#REF!</v>
      </c>
      <c r="R454" s="44" t="e">
        <f>COUNTIFS($G$3:$G$250,"*改建*",$C$3:$C$250,"*横山*",#REF!,"改建过期")</f>
        <v>#REF!</v>
      </c>
      <c r="S454" s="44" t="e">
        <f>SUMIFS($H$3:$H$250,$G$3:$G$250,"*改建*",$C$3:$C$250,"*横山*",#REF!,"改建过期")</f>
        <v>#REF!</v>
      </c>
      <c r="T454" s="44" t="e">
        <f>COUNTIFS($G$3:$G$250,"*扩建*",$C$3:$C$250,"*横山*",#REF!,"扩建过期")</f>
        <v>#REF!</v>
      </c>
      <c r="U454" s="44" t="e">
        <f>SUMIFS($H$3:$H$250,$G$3:$G$250,"*扩建*",$C$3:$C$250,"*横山*",#REF!,"扩建过期")</f>
        <v>#REF!</v>
      </c>
      <c r="V454" s="44" t="e">
        <f>COUNTIFS($G$3:$G$250,"*关闭*",$C$3:$C$250,"*横山*",#REF!,"*正常*")</f>
        <v>#REF!</v>
      </c>
      <c r="W454" s="44" t="e">
        <f>SUMIFS($H$3:$H$250,$G$3:$G$250,"*关闭*",$C$3:$C$250,"*横山*",#REF!,"*正常*")</f>
        <v>#REF!</v>
      </c>
      <c r="X454" s="44" t="e">
        <f>COUNTIFS($G$3:$G$250,"*关闭*",$C$3:$C$250,"*横山*",#REF!,"*过期*")</f>
        <v>#REF!</v>
      </c>
      <c r="Y454" s="44" t="e">
        <f>SUMIFS($H$3:$H$250,$G$3:$G$250,"*关闭*",$C$3:$C$250,"*横山*",#REF!,"*正常*")</f>
        <v>#REF!</v>
      </c>
    </row>
    <row r="455" customHeight="true" spans="16:25">
      <c r="P455" s="47" t="e">
        <f t="shared" si="0"/>
        <v>#REF!</v>
      </c>
      <c r="Q455" s="44" t="e">
        <f>SUMIFS($H$3:$H$250,$G$3:$G$250,"*生产*",$C$3:$C$250,"*府谷*",#REF!,"生产过期")</f>
        <v>#REF!</v>
      </c>
      <c r="R455" s="44" t="e">
        <f>COUNTIFS($G$3:$G$250,"*改建*",$C$3:$C$250,"*府谷*",#REF!,"改建过期")</f>
        <v>#REF!</v>
      </c>
      <c r="S455" s="44" t="e">
        <f>SUMIFS($H$3:$H$250,$G$3:$G$250,"*改建*",$C$3:$C$250,"*府谷*",#REF!,"改建过期")</f>
        <v>#REF!</v>
      </c>
      <c r="T455" s="44" t="e">
        <f>COUNTIFS($G$3:$G$250,"*扩建*",$C$3:$C$250,"*府谷*",#REF!,"扩建过期")</f>
        <v>#REF!</v>
      </c>
      <c r="U455" s="44" t="e">
        <f>SUMIFS($H$3:$H$250,$G$3:$G$250,"*扩建*",$C$3:$C$250,"*府谷*",#REF!,"扩建过期")</f>
        <v>#REF!</v>
      </c>
      <c r="V455" s="44" t="e">
        <f>COUNTIFS($G$3:$G$250,"*关闭*",$C$3:$C$250,"*府谷*",#REF!,"*正常*")</f>
        <v>#REF!</v>
      </c>
      <c r="W455" s="44" t="e">
        <f>SUMIFS($H$3:$H$250,$G$3:$G$250,"*关闭*",$C$3:$C$250,"*府谷*",#REF!,"*正常*")</f>
        <v>#REF!</v>
      </c>
      <c r="X455" s="44" t="e">
        <f>COUNTIFS($G$3:$G$250,"*关闭*",$C$3:$C$250,"*府谷*",#REF!,"*过期*")</f>
        <v>#REF!</v>
      </c>
      <c r="Y455" s="44" t="e">
        <f>SUMIFS($H$3:$H$250,$G$3:$G$250,"*关闭*",$C$3:$C$250,"*府谷*",#REF!,"*正常*")</f>
        <v>#REF!</v>
      </c>
    </row>
    <row r="456" customHeight="true" spans="16:25">
      <c r="P456" s="47" t="e">
        <f t="shared" si="0"/>
        <v>#REF!</v>
      </c>
      <c r="Q456" s="44" t="e">
        <f>SUMIFS($H$3:$H$250,$G$3:$G$250,"*生产*",$C$3:$C$250,"*靖边*",#REF!,"生产过期")</f>
        <v>#REF!</v>
      </c>
      <c r="R456" s="44" t="e">
        <f>COUNTIFS($G$3:$G$250,"*改建*",$C$3:$C$250,"*靖边*",#REF!,"改建过期")</f>
        <v>#REF!</v>
      </c>
      <c r="S456" s="44" t="e">
        <f>SUMIFS($H$3:$H$250,$G$3:$G$250,"*改建*",$C$3:$C$250,"*靖边*",#REF!,"改建过期")</f>
        <v>#REF!</v>
      </c>
      <c r="T456" s="44" t="e">
        <f>COUNTIFS($G$3:$G$250,"*扩建*",$C$3:$C$250,"*靖边*",#REF!,"扩建过期")</f>
        <v>#REF!</v>
      </c>
      <c r="U456" s="44" t="e">
        <f>SUMIFS($H$3:$H$250,$G$3:$G$250,"*扩建*",$C$3:$C$250,"*靖边*",#REF!,"扩建过期")</f>
        <v>#REF!</v>
      </c>
      <c r="V456" s="44" t="e">
        <f>COUNTIFS($G$3:$G$250,"*关闭*",$C$3:$C$250,"*靖边*",#REF!,"*正常*")</f>
        <v>#REF!</v>
      </c>
      <c r="W456" s="44" t="e">
        <f>SUMIFS($H$3:$H$250,$G$3:$G$250,"*关闭*",$C$3:$C$250,"*靖边*",#REF!,"*正常*")</f>
        <v>#REF!</v>
      </c>
      <c r="X456" s="44" t="e">
        <f>COUNTIFS($G$3:$G$250,"*关闭*",$C$3:$C$250,"*靖边*",#REF!,"*过期*")</f>
        <v>#REF!</v>
      </c>
      <c r="Y456" s="44" t="e">
        <f>SUMIFS($H$3:$H$250,$G$3:$G$250,"*关闭*",$C$3:$C$250,"*靖边*",#REF!,"*正常*")</f>
        <v>#REF!</v>
      </c>
    </row>
    <row r="457" s="44" customFormat="true" customHeight="true" spans="4:25">
      <c r="D457" s="45"/>
      <c r="E457" s="46"/>
      <c r="P457" s="47" t="e">
        <f t="shared" si="0"/>
        <v>#REF!</v>
      </c>
      <c r="Q457" s="44" t="e">
        <f>SUMIFS($H$3:$H$250,$G$3:$G$250,"*生产*",$C$3:$C$250,"*米脂*",#REF!,"生产过期")</f>
        <v>#REF!</v>
      </c>
      <c r="R457" s="44" t="e">
        <f>COUNTIFS($G$3:$G$250,"*改建*",$C$3:$C$250,"*米脂*",#REF!,"改建过期")</f>
        <v>#REF!</v>
      </c>
      <c r="S457" s="44" t="e">
        <f>SUMIFS($H$3:$H$250,$G$3:$G$250,"*改建*",$C$3:$C$250,"*米脂*",#REF!,"改建过期")</f>
        <v>#REF!</v>
      </c>
      <c r="T457" s="44" t="e">
        <f>COUNTIFS($G$3:$G$250,"*扩建*",$C$3:$C$250,"*米脂*",#REF!,"扩建过期")</f>
        <v>#REF!</v>
      </c>
      <c r="U457" s="44" t="e">
        <f>SUMIFS($H$3:$H$250,$G$3:$G$250,"*扩建*",$C$3:$C$250,"*米脂*",#REF!,"扩建过期")</f>
        <v>#REF!</v>
      </c>
      <c r="V457" s="44" t="e">
        <f>COUNTIFS($G$3:$G$250,"*关闭*",$C$3:$C$250,"*米脂*",#REF!,"*正常*")</f>
        <v>#REF!</v>
      </c>
      <c r="W457" s="44" t="e">
        <f>SUMIFS($H$3:$H$250,$G$3:$G$250,"*关闭*",$C$3:$C$250,"*米脂*",#REF!,"*正常*")</f>
        <v>#REF!</v>
      </c>
      <c r="X457" s="44" t="e">
        <f>COUNTIFS($G$3:$G$250,"*关闭*",$C$3:$C$250,"*米脂*",#REF!,"*过期*")</f>
        <v>#REF!</v>
      </c>
      <c r="Y457" s="44" t="e">
        <f>SUMIFS($H$3:$H$250,$G$3:$G$250,"*关闭*",$C$3:$C$250,"*米脂*",#REF!,"*正常*")</f>
        <v>#REF!</v>
      </c>
    </row>
    <row r="458" customHeight="true" spans="16:25">
      <c r="P458" s="47" t="e">
        <f t="shared" si="0"/>
        <v>#REF!</v>
      </c>
      <c r="Q458" s="44" t="e">
        <f>SUMIFS($H$3:$H$250,$G$3:$G$250,"*生产*",$C$3:$C$250,"*子洲*",#REF!,"生产过期")</f>
        <v>#REF!</v>
      </c>
      <c r="R458" s="44" t="e">
        <f>COUNTIFS($G$3:$G$250,"*改建*",$C$3:$C$250,"*子洲*",#REF!,"改建过期")</f>
        <v>#REF!</v>
      </c>
      <c r="S458" s="44" t="e">
        <f>SUMIFS($H$3:$H$250,$G$3:$G$250,"*改建*",$C$3:$C$250,"*子洲*",#REF!,"改建过期")</f>
        <v>#REF!</v>
      </c>
      <c r="T458" s="44" t="e">
        <f>COUNTIFS($G$3:$G$250,"*扩建*",$C$3:$C$250,"*陈词滥调*",#REF!,"扩建过期")</f>
        <v>#REF!</v>
      </c>
      <c r="U458" s="44" t="e">
        <f>SUMIFS($H$3:$H$250,$G$3:$G$250,"*扩建*",$C$3:$C$250,"*子洲*",#REF!,"扩建过期")</f>
        <v>#REF!</v>
      </c>
      <c r="V458" s="44" t="e">
        <f>COUNTIFS($G$3:$G$250,"*关闭*",$C$3:$C$250,"*子洲*",#REF!,"*正常*")</f>
        <v>#REF!</v>
      </c>
      <c r="W458" s="44" t="e">
        <f>SUMIFS($H$3:$H$250,$G$3:$G$250,"*关闭*",$C$3:$C$250,"*子洲*",#REF!,"*正常*")</f>
        <v>#REF!</v>
      </c>
      <c r="X458" s="44" t="e">
        <f>COUNTIFS($G$3:$G$250,"*关闭*",$C$3:$C$250,"*子洲*",#REF!,"*过期*")</f>
        <v>#REF!</v>
      </c>
      <c r="Y458" s="44" t="e">
        <f>SUMIFS($H$3:$H$250,$G$3:$G$250,"*关闭*",$C$3:$C$250,"*子洲*",#REF!,"*正常*")</f>
        <v>#REF!</v>
      </c>
    </row>
    <row r="459" customHeight="true" spans="16:25">
      <c r="P459" s="47" t="e">
        <f t="shared" si="0"/>
        <v>#REF!</v>
      </c>
      <c r="Q459" s="44" t="e">
        <f>SUMIFS($H$3:$H$250,$G$3:$G$250,"*生产*",$C$3:$C$250,"*吴堡*",#REF!,"生产过期")</f>
        <v>#REF!</v>
      </c>
      <c r="R459" s="44" t="e">
        <f>COUNTIFS($G$3:$G$250,"*改建*",$C$3:$C$250,"*吴堡*",#REF!,"改建过期")</f>
        <v>#REF!</v>
      </c>
      <c r="S459" s="44" t="e">
        <f>SUMIFS($H$3:$H$250,$G$3:$G$250,"*改建*",$C$3:$C$250,"*吴堡*",#REF!,"改建过期")</f>
        <v>#REF!</v>
      </c>
      <c r="T459" s="44" t="e">
        <f>COUNTIFS($G$3:$G$250,"*扩建*",$C$3:$C$250,"*吴堡*",#REF!,"扩建过期")</f>
        <v>#REF!</v>
      </c>
      <c r="U459" s="44" t="e">
        <f>SUMIFS($H$3:$H$250,$G$3:$G$250,"*扩建*",$C$3:$C$250,"*吴堡*",#REF!,"扩建过期")</f>
        <v>#REF!</v>
      </c>
      <c r="V459" s="44" t="e">
        <f>COUNTIFS($G$3:$G$250,"*关闭*",$C$3:$C$250,"*吴堡*",#REF!,"*正常*")</f>
        <v>#REF!</v>
      </c>
      <c r="W459" s="44" t="e">
        <f>SUMIFS($H$3:$H$250,$G$3:$G$250,"*关闭*",$C$3:$C$250,"*吴堡*",#REF!,"*正常*")</f>
        <v>#REF!</v>
      </c>
      <c r="X459" s="44" t="e">
        <f>COUNTIFS($G$3:$G$250,"*关闭*",$C$3:$C$250,"*吴堡*",#REF!,"*过期*")</f>
        <v>#REF!</v>
      </c>
      <c r="Y459" s="44" t="e">
        <f>SUMIFS($H$3:$H$250,$G$3:$G$250,"*关闭*",$C$3:$C$250,"*吴堡*",#REF!,"*正常*")</f>
        <v>#REF!</v>
      </c>
    </row>
    <row r="460" customHeight="true" spans="16:25">
      <c r="P460" s="47" t="e">
        <f>SUBTOTAL(9,P452:P458)</f>
        <v>#REF!</v>
      </c>
      <c r="Q460" s="44" t="e">
        <f t="shared" ref="Q460:Y460" si="1">SUBTOTAL(9,Q452:Q458)</f>
        <v>#REF!</v>
      </c>
      <c r="R460" s="44" t="e">
        <f t="shared" si="1"/>
        <v>#REF!</v>
      </c>
      <c r="S460" s="44" t="e">
        <f t="shared" si="1"/>
        <v>#REF!</v>
      </c>
      <c r="T460" s="44" t="e">
        <f t="shared" si="1"/>
        <v>#REF!</v>
      </c>
      <c r="U460" s="44" t="e">
        <f t="shared" si="1"/>
        <v>#REF!</v>
      </c>
      <c r="V460" s="44" t="e">
        <f t="shared" si="1"/>
        <v>#REF!</v>
      </c>
      <c r="W460" s="44" t="e">
        <f t="shared" si="1"/>
        <v>#REF!</v>
      </c>
      <c r="X460" s="44" t="e">
        <f t="shared" si="1"/>
        <v>#REF!</v>
      </c>
      <c r="Y460" s="44" t="e">
        <f t="shared" si="1"/>
        <v>#REF!</v>
      </c>
    </row>
    <row r="503" ht="29.25" customHeight="true"/>
    <row r="504" ht="48" customHeight="true"/>
    <row r="505" ht="27" customHeight="true"/>
    <row r="506" ht="54" customHeight="true"/>
    <row r="507" ht="27.75" customHeight="true"/>
    <row r="508" ht="58.5" customHeight="true"/>
    <row r="509" ht="24.75" customHeight="true"/>
    <row r="510" ht="55.5" customHeight="true"/>
    <row r="511" ht="23.25" customHeight="true"/>
    <row r="512" ht="44.25" customHeight="true"/>
    <row r="513" ht="24.75" customHeight="true"/>
    <row r="515" s="37" customFormat="true" ht="29.25" customHeight="true" spans="1:208">
      <c r="A515" s="44"/>
      <c r="B515" s="44"/>
      <c r="C515" s="44"/>
      <c r="D515" s="45"/>
      <c r="E515" s="46"/>
      <c r="F515" s="44"/>
      <c r="G515" s="44"/>
      <c r="H515" s="44"/>
      <c r="I515" s="44"/>
      <c r="J515" s="44"/>
      <c r="K515" s="44"/>
      <c r="L515" s="44"/>
      <c r="M515" s="44"/>
      <c r="N515" s="44"/>
      <c r="O515" s="44"/>
      <c r="P515" s="47"/>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c r="BH515" s="44"/>
      <c r="BI515" s="44"/>
      <c r="BJ515" s="44"/>
      <c r="BK515" s="44"/>
      <c r="BL515" s="44"/>
      <c r="BM515" s="44"/>
      <c r="BN515" s="44"/>
      <c r="BO515" s="44"/>
      <c r="BP515" s="44"/>
      <c r="BQ515" s="44"/>
      <c r="BR515" s="44"/>
      <c r="BS515" s="44"/>
      <c r="BT515" s="44"/>
      <c r="BU515" s="44"/>
      <c r="BV515" s="44"/>
      <c r="BW515" s="44"/>
      <c r="BX515" s="44"/>
      <c r="BY515" s="44"/>
      <c r="BZ515" s="44"/>
      <c r="CA515" s="44"/>
      <c r="CB515" s="44"/>
      <c r="CC515" s="44"/>
      <c r="CD515" s="44"/>
      <c r="CE515" s="44"/>
      <c r="CF515" s="44"/>
      <c r="CG515" s="44"/>
      <c r="CH515" s="44"/>
      <c r="CI515" s="44"/>
      <c r="CJ515" s="44"/>
      <c r="CK515" s="44"/>
      <c r="CL515" s="44"/>
      <c r="CM515" s="44"/>
      <c r="CN515" s="44"/>
      <c r="CO515" s="44"/>
      <c r="CP515" s="44"/>
      <c r="CQ515" s="44"/>
      <c r="CR515" s="44"/>
      <c r="CS515" s="44"/>
      <c r="CT515" s="44"/>
      <c r="CU515" s="44"/>
      <c r="CV515" s="44"/>
      <c r="CW515" s="44"/>
      <c r="CX515" s="44"/>
      <c r="CY515" s="44"/>
      <c r="CZ515" s="44"/>
      <c r="DA515" s="44"/>
      <c r="DB515" s="44"/>
      <c r="DC515" s="44"/>
      <c r="DD515" s="44"/>
      <c r="DE515" s="44"/>
      <c r="DF515" s="44"/>
      <c r="DG515" s="44"/>
      <c r="DH515" s="44"/>
      <c r="DI515" s="44"/>
      <c r="DJ515" s="44"/>
      <c r="DK515" s="44"/>
      <c r="DL515" s="44"/>
      <c r="DM515" s="44"/>
      <c r="DN515" s="44"/>
      <c r="DO515" s="44"/>
      <c r="DP515" s="44"/>
      <c r="DQ515" s="44"/>
      <c r="DR515" s="44"/>
      <c r="DS515" s="44"/>
      <c r="DT515" s="44"/>
      <c r="DU515" s="44"/>
      <c r="DV515" s="44"/>
      <c r="DW515" s="44"/>
      <c r="DX515" s="44"/>
      <c r="DY515" s="44"/>
      <c r="DZ515" s="44"/>
      <c r="EA515" s="44"/>
      <c r="EB515" s="44"/>
      <c r="EC515" s="44"/>
      <c r="ED515" s="44"/>
      <c r="EE515" s="44"/>
      <c r="EF515" s="44"/>
      <c r="EG515" s="44"/>
      <c r="EH515" s="44"/>
      <c r="EI515" s="44"/>
      <c r="EJ515" s="44"/>
      <c r="EK515" s="44"/>
      <c r="EL515" s="44"/>
      <c r="EM515" s="44"/>
      <c r="EN515" s="44"/>
      <c r="EO515" s="44"/>
      <c r="EP515" s="44"/>
      <c r="EQ515" s="44"/>
      <c r="ER515" s="44"/>
      <c r="ES515" s="44"/>
      <c r="ET515" s="44"/>
      <c r="EU515" s="44"/>
      <c r="EV515" s="44"/>
      <c r="EW515" s="44"/>
      <c r="EX515" s="44"/>
      <c r="EY515" s="44"/>
      <c r="EZ515" s="44"/>
      <c r="FA515" s="44"/>
      <c r="FB515" s="44"/>
      <c r="FC515" s="44"/>
      <c r="FD515" s="44"/>
      <c r="FE515" s="44"/>
      <c r="FF515" s="44"/>
      <c r="FG515" s="44"/>
      <c r="FH515" s="44"/>
      <c r="FI515" s="44"/>
      <c r="FJ515" s="44"/>
      <c r="FK515" s="44"/>
      <c r="FL515" s="44"/>
      <c r="FM515" s="44"/>
      <c r="FN515" s="44"/>
      <c r="FO515" s="44"/>
      <c r="FP515" s="44"/>
      <c r="FQ515" s="44"/>
      <c r="FR515" s="44"/>
      <c r="FS515" s="44"/>
      <c r="FT515" s="44"/>
      <c r="FU515" s="44"/>
      <c r="FV515" s="44"/>
      <c r="FW515" s="44"/>
      <c r="FX515" s="44"/>
      <c r="FY515" s="44"/>
      <c r="FZ515" s="44"/>
      <c r="GA515" s="44"/>
      <c r="GB515" s="44"/>
      <c r="GC515" s="44"/>
      <c r="GD515" s="44"/>
      <c r="GE515" s="44"/>
      <c r="GF515" s="44"/>
      <c r="GG515" s="44"/>
      <c r="GH515" s="44"/>
      <c r="GI515" s="44"/>
      <c r="GJ515" s="44"/>
      <c r="GK515" s="44"/>
      <c r="GL515" s="44"/>
      <c r="GM515" s="44"/>
      <c r="GN515" s="44"/>
      <c r="GO515" s="44"/>
      <c r="GP515" s="44"/>
      <c r="GQ515" s="44"/>
      <c r="GR515" s="44"/>
      <c r="GS515" s="44"/>
      <c r="GT515" s="44"/>
      <c r="GU515" s="44"/>
      <c r="GV515" s="44"/>
      <c r="GW515" s="44"/>
      <c r="GX515" s="44"/>
      <c r="GY515" s="44"/>
      <c r="GZ515" s="44"/>
    </row>
    <row r="516" s="37" customFormat="true" ht="54" customHeight="true" spans="1:208">
      <c r="A516" s="44"/>
      <c r="B516" s="44"/>
      <c r="C516" s="44"/>
      <c r="D516" s="45"/>
      <c r="E516" s="46"/>
      <c r="F516" s="44"/>
      <c r="G516" s="44"/>
      <c r="H516" s="44"/>
      <c r="I516" s="44"/>
      <c r="J516" s="44"/>
      <c r="K516" s="44"/>
      <c r="L516" s="44"/>
      <c r="M516" s="44"/>
      <c r="N516" s="44"/>
      <c r="O516" s="44"/>
      <c r="P516" s="47"/>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c r="BH516" s="44"/>
      <c r="BI516" s="44"/>
      <c r="BJ516" s="44"/>
      <c r="BK516" s="44"/>
      <c r="BL516" s="44"/>
      <c r="BM516" s="44"/>
      <c r="BN516" s="44"/>
      <c r="BO516" s="44"/>
      <c r="BP516" s="44"/>
      <c r="BQ516" s="44"/>
      <c r="BR516" s="44"/>
      <c r="BS516" s="44"/>
      <c r="BT516" s="44"/>
      <c r="BU516" s="44"/>
      <c r="BV516" s="44"/>
      <c r="BW516" s="44"/>
      <c r="BX516" s="44"/>
      <c r="BY516" s="44"/>
      <c r="BZ516" s="44"/>
      <c r="CA516" s="44"/>
      <c r="CB516" s="44"/>
      <c r="CC516" s="44"/>
      <c r="CD516" s="44"/>
      <c r="CE516" s="44"/>
      <c r="CF516" s="44"/>
      <c r="CG516" s="44"/>
      <c r="CH516" s="44"/>
      <c r="CI516" s="44"/>
      <c r="CJ516" s="44"/>
      <c r="CK516" s="44"/>
      <c r="CL516" s="44"/>
      <c r="CM516" s="44"/>
      <c r="CN516" s="44"/>
      <c r="CO516" s="44"/>
      <c r="CP516" s="44"/>
      <c r="CQ516" s="44"/>
      <c r="CR516" s="44"/>
      <c r="CS516" s="44"/>
      <c r="CT516" s="44"/>
      <c r="CU516" s="44"/>
      <c r="CV516" s="44"/>
      <c r="CW516" s="44"/>
      <c r="CX516" s="44"/>
      <c r="CY516" s="44"/>
      <c r="CZ516" s="44"/>
      <c r="DA516" s="44"/>
      <c r="DB516" s="44"/>
      <c r="DC516" s="44"/>
      <c r="DD516" s="44"/>
      <c r="DE516" s="44"/>
      <c r="DF516" s="44"/>
      <c r="DG516" s="44"/>
      <c r="DH516" s="44"/>
      <c r="DI516" s="44"/>
      <c r="DJ516" s="44"/>
      <c r="DK516" s="44"/>
      <c r="DL516" s="44"/>
      <c r="DM516" s="44"/>
      <c r="DN516" s="44"/>
      <c r="DO516" s="44"/>
      <c r="DP516" s="44"/>
      <c r="DQ516" s="44"/>
      <c r="DR516" s="44"/>
      <c r="DS516" s="44"/>
      <c r="DT516" s="44"/>
      <c r="DU516" s="44"/>
      <c r="DV516" s="44"/>
      <c r="DW516" s="44"/>
      <c r="DX516" s="44"/>
      <c r="DY516" s="44"/>
      <c r="DZ516" s="44"/>
      <c r="EA516" s="44"/>
      <c r="EB516" s="44"/>
      <c r="EC516" s="44"/>
      <c r="ED516" s="44"/>
      <c r="EE516" s="44"/>
      <c r="EF516" s="44"/>
      <c r="EG516" s="44"/>
      <c r="EH516" s="44"/>
      <c r="EI516" s="44"/>
      <c r="EJ516" s="44"/>
      <c r="EK516" s="44"/>
      <c r="EL516" s="44"/>
      <c r="EM516" s="44"/>
      <c r="EN516" s="44"/>
      <c r="EO516" s="44"/>
      <c r="EP516" s="44"/>
      <c r="EQ516" s="44"/>
      <c r="ER516" s="44"/>
      <c r="ES516" s="44"/>
      <c r="ET516" s="44"/>
      <c r="EU516" s="44"/>
      <c r="EV516" s="44"/>
      <c r="EW516" s="44"/>
      <c r="EX516" s="44"/>
      <c r="EY516" s="44"/>
      <c r="EZ516" s="44"/>
      <c r="FA516" s="44"/>
      <c r="FB516" s="44"/>
      <c r="FC516" s="44"/>
      <c r="FD516" s="44"/>
      <c r="FE516" s="44"/>
      <c r="FF516" s="44"/>
      <c r="FG516" s="44"/>
      <c r="FH516" s="44"/>
      <c r="FI516" s="44"/>
      <c r="FJ516" s="44"/>
      <c r="FK516" s="44"/>
      <c r="FL516" s="44"/>
      <c r="FM516" s="44"/>
      <c r="FN516" s="44"/>
      <c r="FO516" s="44"/>
      <c r="FP516" s="44"/>
      <c r="FQ516" s="44"/>
      <c r="FR516" s="44"/>
      <c r="FS516" s="44"/>
      <c r="FT516" s="44"/>
      <c r="FU516" s="44"/>
      <c r="FV516" s="44"/>
      <c r="FW516" s="44"/>
      <c r="FX516" s="44"/>
      <c r="FY516" s="44"/>
      <c r="FZ516" s="44"/>
      <c r="GA516" s="44"/>
      <c r="GB516" s="44"/>
      <c r="GC516" s="44"/>
      <c r="GD516" s="44"/>
      <c r="GE516" s="44"/>
      <c r="GF516" s="44"/>
      <c r="GG516" s="44"/>
      <c r="GH516" s="44"/>
      <c r="GI516" s="44"/>
      <c r="GJ516" s="44"/>
      <c r="GK516" s="44"/>
      <c r="GL516" s="44"/>
      <c r="GM516" s="44"/>
      <c r="GN516" s="44"/>
      <c r="GO516" s="44"/>
      <c r="GP516" s="44"/>
      <c r="GQ516" s="44"/>
      <c r="GR516" s="44"/>
      <c r="GS516" s="44"/>
      <c r="GT516" s="44"/>
      <c r="GU516" s="44"/>
      <c r="GV516" s="44"/>
      <c r="GW516" s="44"/>
      <c r="GX516" s="44"/>
      <c r="GY516" s="44"/>
      <c r="GZ516" s="44"/>
    </row>
  </sheetData>
  <autoFilter ref="A2:O251">
    <filterColumn colId="7">
      <filters>
        <filter val="90"/>
        <filter val="150"/>
        <filter val="210"/>
        <filter val="390"/>
        <filter val="450"/>
        <filter val="750"/>
        <filter val="195"/>
        <filter val="120"/>
        <filter val="260"/>
        <filter val="360"/>
        <filter val="270"/>
        <filter val="135"/>
        <filter val="100"/>
        <filter val="180"/>
        <filter val="240"/>
        <filter val="300"/>
        <filter val="400"/>
        <filter val="500"/>
        <filter val="600"/>
        <filter val="800"/>
        <filter val="900"/>
        <filter val="1000"/>
        <filter val="1100"/>
        <filter val="1200"/>
        <filter val="1300"/>
        <filter val="1500"/>
        <filter val="1600"/>
        <filter val="1700"/>
        <filter val="1800"/>
        <filter val="2000"/>
      </filters>
    </filterColumn>
    <extLst/>
  </autoFilter>
  <mergeCells count="1">
    <mergeCell ref="A1:P1"/>
  </mergeCells>
  <printOptions horizontalCentered="true"/>
  <pageMargins left="0.393700787401575" right="0.31496062992126" top="0.748031496062992" bottom="0.748031496062992" header="0.31496062992126" footer="0.31496062992126"/>
  <pageSetup paperSize="9" scale="10" fitToHeight="0"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topLeftCell="A69" workbookViewId="0">
      <selection activeCell="H83" sqref="H83"/>
    </sheetView>
  </sheetViews>
  <sheetFormatPr defaultColWidth="8.89166666666667" defaultRowHeight="14.25"/>
  <cols>
    <col min="1" max="1" width="3.5" customWidth="true"/>
    <col min="2" max="2" width="4.5" customWidth="true"/>
    <col min="3" max="3" width="5.625" customWidth="true"/>
    <col min="4" max="4" width="15.875" customWidth="true"/>
    <col min="5" max="5" width="3.75" customWidth="true"/>
    <col min="6" max="7" width="4.75" customWidth="true"/>
    <col min="8" max="8" width="5" customWidth="true"/>
    <col min="9" max="9" width="6.75" customWidth="true"/>
    <col min="10" max="10" width="5" customWidth="true"/>
    <col min="11" max="11" width="5.375" customWidth="true"/>
    <col min="12" max="12" width="4.875" customWidth="true"/>
    <col min="13" max="13" width="4.625" customWidth="true"/>
    <col min="14" max="14" width="4.75" customWidth="true"/>
    <col min="15" max="15" width="4.5" customWidth="true"/>
    <col min="16" max="16" width="6.5" customWidth="true"/>
  </cols>
  <sheetData>
    <row r="1" ht="66" customHeight="true" spans="1:16">
      <c r="A1" s="2" t="s">
        <v>1</v>
      </c>
      <c r="B1" s="2" t="s">
        <v>2</v>
      </c>
      <c r="C1" s="2" t="s">
        <v>3</v>
      </c>
      <c r="D1" s="3" t="s">
        <v>4</v>
      </c>
      <c r="E1" s="3" t="s">
        <v>5</v>
      </c>
      <c r="F1" s="3" t="s">
        <v>6</v>
      </c>
      <c r="G1" s="3" t="s">
        <v>7</v>
      </c>
      <c r="H1" s="3" t="s">
        <v>8</v>
      </c>
      <c r="I1" s="20" t="s">
        <v>9</v>
      </c>
      <c r="J1" s="3" t="s">
        <v>10</v>
      </c>
      <c r="K1" s="3" t="s">
        <v>11</v>
      </c>
      <c r="L1" s="21" t="s">
        <v>12</v>
      </c>
      <c r="M1" s="3" t="s">
        <v>13</v>
      </c>
      <c r="N1" s="3" t="s">
        <v>14</v>
      </c>
      <c r="O1" s="3" t="s">
        <v>15</v>
      </c>
      <c r="P1" s="2" t="s">
        <v>342</v>
      </c>
    </row>
    <row r="2" ht="25.5" spans="1:16">
      <c r="A2" s="4">
        <v>1</v>
      </c>
      <c r="B2" s="5" t="s">
        <v>17</v>
      </c>
      <c r="C2" s="4" t="s">
        <v>32</v>
      </c>
      <c r="D2" s="6" t="s">
        <v>48</v>
      </c>
      <c r="E2" s="14" t="s">
        <v>47</v>
      </c>
      <c r="F2" s="14" t="s">
        <v>21</v>
      </c>
      <c r="G2" s="14" t="s">
        <v>30</v>
      </c>
      <c r="H2" s="14">
        <v>300</v>
      </c>
      <c r="I2" s="4" t="s">
        <v>37</v>
      </c>
      <c r="J2" s="14" t="s">
        <v>24</v>
      </c>
      <c r="K2" s="14" t="s">
        <v>28</v>
      </c>
      <c r="L2" s="14" t="s">
        <v>26</v>
      </c>
      <c r="M2" s="14">
        <v>1</v>
      </c>
      <c r="N2" s="14">
        <v>1</v>
      </c>
      <c r="O2" s="14"/>
      <c r="P2" s="26" t="s">
        <v>50</v>
      </c>
    </row>
    <row r="3" ht="24" customHeight="true" spans="1:16">
      <c r="A3" s="4">
        <v>2</v>
      </c>
      <c r="B3" s="5" t="s">
        <v>17</v>
      </c>
      <c r="C3" s="4" t="s">
        <v>32</v>
      </c>
      <c r="D3" s="7" t="s">
        <v>59</v>
      </c>
      <c r="E3" s="14" t="s">
        <v>36</v>
      </c>
      <c r="F3" s="14" t="s">
        <v>21</v>
      </c>
      <c r="G3" s="14" t="s">
        <v>30</v>
      </c>
      <c r="H3" s="14">
        <v>300</v>
      </c>
      <c r="I3" s="4" t="s">
        <v>37</v>
      </c>
      <c r="J3" s="14" t="s">
        <v>24</v>
      </c>
      <c r="K3" s="14" t="s">
        <v>28</v>
      </c>
      <c r="L3" s="22" t="s">
        <v>26</v>
      </c>
      <c r="M3" s="22">
        <v>1</v>
      </c>
      <c r="N3" s="22">
        <v>1</v>
      </c>
      <c r="O3" s="22"/>
      <c r="P3" s="26" t="s">
        <v>50</v>
      </c>
    </row>
    <row r="4" ht="25.5" spans="1:16">
      <c r="A4" s="4">
        <v>3</v>
      </c>
      <c r="B4" s="5" t="s">
        <v>17</v>
      </c>
      <c r="C4" s="4" t="s">
        <v>32</v>
      </c>
      <c r="D4" s="6" t="s">
        <v>62</v>
      </c>
      <c r="E4" s="14" t="s">
        <v>43</v>
      </c>
      <c r="F4" s="14" t="s">
        <v>21</v>
      </c>
      <c r="G4" s="14" t="s">
        <v>22</v>
      </c>
      <c r="H4" s="14">
        <v>90</v>
      </c>
      <c r="I4" s="4" t="s">
        <v>41</v>
      </c>
      <c r="J4" s="14" t="s">
        <v>24</v>
      </c>
      <c r="K4" s="14" t="s">
        <v>28</v>
      </c>
      <c r="L4" s="22" t="s">
        <v>26</v>
      </c>
      <c r="M4" s="22">
        <v>1</v>
      </c>
      <c r="N4" s="22">
        <v>1</v>
      </c>
      <c r="O4" s="22"/>
      <c r="P4" s="26" t="s">
        <v>50</v>
      </c>
    </row>
    <row r="5" ht="38.25" spans="1:16">
      <c r="A5" s="4">
        <v>4</v>
      </c>
      <c r="B5" s="5" t="s">
        <v>17</v>
      </c>
      <c r="C5" s="4" t="s">
        <v>32</v>
      </c>
      <c r="D5" s="6" t="s">
        <v>67</v>
      </c>
      <c r="E5" s="15" t="s">
        <v>47</v>
      </c>
      <c r="F5" s="14" t="s">
        <v>68</v>
      </c>
      <c r="G5" s="14" t="s">
        <v>30</v>
      </c>
      <c r="H5" s="14">
        <v>1000</v>
      </c>
      <c r="I5" s="4" t="s">
        <v>37</v>
      </c>
      <c r="J5" s="14" t="s">
        <v>24</v>
      </c>
      <c r="K5" s="14" t="s">
        <v>28</v>
      </c>
      <c r="L5" s="22" t="s">
        <v>26</v>
      </c>
      <c r="M5" s="4">
        <v>1</v>
      </c>
      <c r="N5" s="4">
        <v>2</v>
      </c>
      <c r="O5" s="4">
        <v>1</v>
      </c>
      <c r="P5" s="26" t="s">
        <v>50</v>
      </c>
    </row>
    <row r="6" ht="25.5" spans="1:16">
      <c r="A6" s="4">
        <v>5</v>
      </c>
      <c r="B6" s="5" t="s">
        <v>17</v>
      </c>
      <c r="C6" s="4" t="s">
        <v>32</v>
      </c>
      <c r="D6" s="6" t="s">
        <v>69</v>
      </c>
      <c r="E6" s="15" t="s">
        <v>47</v>
      </c>
      <c r="F6" s="14" t="s">
        <v>68</v>
      </c>
      <c r="G6" s="14" t="s">
        <v>30</v>
      </c>
      <c r="H6" s="14">
        <v>2000</v>
      </c>
      <c r="I6" s="4" t="s">
        <v>37</v>
      </c>
      <c r="J6" s="14" t="s">
        <v>24</v>
      </c>
      <c r="K6" s="14" t="s">
        <v>70</v>
      </c>
      <c r="L6" s="22" t="s">
        <v>26</v>
      </c>
      <c r="M6" s="4">
        <v>1</v>
      </c>
      <c r="N6" s="4">
        <v>3</v>
      </c>
      <c r="O6" s="4">
        <v>2</v>
      </c>
      <c r="P6" s="26" t="s">
        <v>71</v>
      </c>
    </row>
    <row r="7" ht="25.5" spans="1:16">
      <c r="A7" s="4">
        <v>6</v>
      </c>
      <c r="B7" s="5" t="s">
        <v>17</v>
      </c>
      <c r="C7" s="4" t="s">
        <v>18</v>
      </c>
      <c r="D7" s="6" t="s">
        <v>72</v>
      </c>
      <c r="E7" s="15" t="s">
        <v>47</v>
      </c>
      <c r="F7" s="14" t="s">
        <v>68</v>
      </c>
      <c r="G7" s="14" t="s">
        <v>30</v>
      </c>
      <c r="H7" s="14">
        <v>800</v>
      </c>
      <c r="I7" s="4" t="s">
        <v>37</v>
      </c>
      <c r="J7" s="14" t="s">
        <v>24</v>
      </c>
      <c r="K7" s="16" t="s">
        <v>70</v>
      </c>
      <c r="L7" s="22" t="s">
        <v>26</v>
      </c>
      <c r="M7" s="4">
        <v>1</v>
      </c>
      <c r="N7" s="4">
        <v>2</v>
      </c>
      <c r="O7" s="4"/>
      <c r="P7" s="26" t="s">
        <v>50</v>
      </c>
    </row>
    <row r="8" ht="25.5" spans="1:16">
      <c r="A8" s="4">
        <v>7</v>
      </c>
      <c r="B8" s="5" t="s">
        <v>17</v>
      </c>
      <c r="C8" s="4" t="s">
        <v>32</v>
      </c>
      <c r="D8" s="6" t="s">
        <v>73</v>
      </c>
      <c r="E8" s="4" t="s">
        <v>47</v>
      </c>
      <c r="F8" s="14" t="s">
        <v>68</v>
      </c>
      <c r="G8" s="14" t="s">
        <v>30</v>
      </c>
      <c r="H8" s="14">
        <v>1600</v>
      </c>
      <c r="I8" s="4" t="s">
        <v>37</v>
      </c>
      <c r="J8" s="14" t="s">
        <v>24</v>
      </c>
      <c r="K8" s="14" t="s">
        <v>28</v>
      </c>
      <c r="L8" s="22" t="s">
        <v>26</v>
      </c>
      <c r="M8" s="4">
        <v>1</v>
      </c>
      <c r="N8" s="4">
        <v>3</v>
      </c>
      <c r="O8" s="4">
        <v>7</v>
      </c>
      <c r="P8" s="26" t="s">
        <v>71</v>
      </c>
    </row>
    <row r="9" ht="38.25" spans="1:16">
      <c r="A9" s="4">
        <v>8</v>
      </c>
      <c r="B9" s="5" t="s">
        <v>17</v>
      </c>
      <c r="C9" s="4" t="s">
        <v>32</v>
      </c>
      <c r="D9" s="6" t="s">
        <v>74</v>
      </c>
      <c r="E9" s="4" t="s">
        <v>47</v>
      </c>
      <c r="F9" s="14" t="s">
        <v>68</v>
      </c>
      <c r="G9" s="14" t="s">
        <v>30</v>
      </c>
      <c r="H9" s="14">
        <v>1800</v>
      </c>
      <c r="I9" s="4" t="s">
        <v>37</v>
      </c>
      <c r="J9" s="14" t="s">
        <v>24</v>
      </c>
      <c r="K9" s="14" t="s">
        <v>28</v>
      </c>
      <c r="L9" s="22" t="s">
        <v>26</v>
      </c>
      <c r="M9" s="4">
        <v>1</v>
      </c>
      <c r="N9" s="4">
        <v>2</v>
      </c>
      <c r="O9" s="4">
        <v>6</v>
      </c>
      <c r="P9" s="26" t="s">
        <v>71</v>
      </c>
    </row>
    <row r="10" ht="25.5" spans="1:16">
      <c r="A10" s="4">
        <v>9</v>
      </c>
      <c r="B10" s="5" t="s">
        <v>17</v>
      </c>
      <c r="C10" s="4" t="s">
        <v>32</v>
      </c>
      <c r="D10" s="6" t="s">
        <v>75</v>
      </c>
      <c r="E10" s="15" t="s">
        <v>47</v>
      </c>
      <c r="F10" s="14" t="s">
        <v>68</v>
      </c>
      <c r="G10" s="14" t="s">
        <v>30</v>
      </c>
      <c r="H10" s="14">
        <v>1100</v>
      </c>
      <c r="I10" s="4" t="s">
        <v>37</v>
      </c>
      <c r="J10" s="14" t="s">
        <v>24</v>
      </c>
      <c r="K10" s="16" t="s">
        <v>70</v>
      </c>
      <c r="L10" s="22" t="s">
        <v>26</v>
      </c>
      <c r="M10" s="4">
        <v>1</v>
      </c>
      <c r="N10" s="4">
        <v>2</v>
      </c>
      <c r="O10" s="4">
        <v>2</v>
      </c>
      <c r="P10" s="26" t="s">
        <v>71</v>
      </c>
    </row>
    <row r="11" ht="25.5" spans="1:16">
      <c r="A11" s="4">
        <v>10</v>
      </c>
      <c r="B11" s="5" t="s">
        <v>17</v>
      </c>
      <c r="C11" s="4" t="s">
        <v>32</v>
      </c>
      <c r="D11" s="6" t="s">
        <v>76</v>
      </c>
      <c r="E11" s="4" t="s">
        <v>47</v>
      </c>
      <c r="F11" s="14" t="s">
        <v>68</v>
      </c>
      <c r="G11" s="14" t="s">
        <v>30</v>
      </c>
      <c r="H11" s="14">
        <v>1500</v>
      </c>
      <c r="I11" s="4" t="s">
        <v>37</v>
      </c>
      <c r="J11" s="14" t="s">
        <v>24</v>
      </c>
      <c r="K11" s="14" t="s">
        <v>28</v>
      </c>
      <c r="L11" s="22" t="s">
        <v>26</v>
      </c>
      <c r="M11" s="4">
        <v>1</v>
      </c>
      <c r="N11" s="4">
        <v>3</v>
      </c>
      <c r="O11" s="4">
        <v>4</v>
      </c>
      <c r="P11" s="26" t="s">
        <v>71</v>
      </c>
    </row>
    <row r="12" ht="25.5" spans="1:16">
      <c r="A12" s="4">
        <v>11</v>
      </c>
      <c r="B12" s="5" t="s">
        <v>17</v>
      </c>
      <c r="C12" s="4" t="s">
        <v>18</v>
      </c>
      <c r="D12" s="6" t="s">
        <v>77</v>
      </c>
      <c r="E12" s="15" t="s">
        <v>47</v>
      </c>
      <c r="F12" s="14" t="s">
        <v>78</v>
      </c>
      <c r="G12" s="14" t="s">
        <v>30</v>
      </c>
      <c r="H12" s="14">
        <v>600</v>
      </c>
      <c r="I12" s="4" t="s">
        <v>37</v>
      </c>
      <c r="J12" s="14" t="s">
        <v>24</v>
      </c>
      <c r="K12" s="14" t="s">
        <v>28</v>
      </c>
      <c r="L12" s="22" t="s">
        <v>26</v>
      </c>
      <c r="M12" s="27">
        <v>1</v>
      </c>
      <c r="N12" s="27">
        <v>1</v>
      </c>
      <c r="O12" s="27"/>
      <c r="P12" s="26" t="s">
        <v>50</v>
      </c>
    </row>
    <row r="13" ht="25.5" spans="1:16">
      <c r="A13" s="4">
        <v>12</v>
      </c>
      <c r="B13" s="5" t="s">
        <v>17</v>
      </c>
      <c r="C13" s="4" t="s">
        <v>32</v>
      </c>
      <c r="D13" s="6" t="s">
        <v>80</v>
      </c>
      <c r="E13" s="4" t="s">
        <v>36</v>
      </c>
      <c r="F13" s="14" t="s">
        <v>68</v>
      </c>
      <c r="G13" s="14" t="s">
        <v>30</v>
      </c>
      <c r="H13" s="14">
        <v>1800</v>
      </c>
      <c r="I13" s="4" t="s">
        <v>37</v>
      </c>
      <c r="J13" s="14" t="s">
        <v>24</v>
      </c>
      <c r="K13" s="14" t="s">
        <v>81</v>
      </c>
      <c r="L13" s="22" t="s">
        <v>26</v>
      </c>
      <c r="M13" s="27">
        <v>1</v>
      </c>
      <c r="N13" s="27">
        <v>3</v>
      </c>
      <c r="O13" s="27">
        <v>3</v>
      </c>
      <c r="P13" s="26" t="s">
        <v>71</v>
      </c>
    </row>
    <row r="14" ht="25.5" spans="1:16">
      <c r="A14" s="4">
        <v>13</v>
      </c>
      <c r="B14" s="5" t="s">
        <v>17</v>
      </c>
      <c r="C14" s="4" t="s">
        <v>32</v>
      </c>
      <c r="D14" s="6" t="s">
        <v>88</v>
      </c>
      <c r="E14" s="4" t="s">
        <v>47</v>
      </c>
      <c r="F14" s="14" t="s">
        <v>68</v>
      </c>
      <c r="G14" s="14" t="s">
        <v>30</v>
      </c>
      <c r="H14" s="14">
        <v>800</v>
      </c>
      <c r="I14" s="4" t="s">
        <v>37</v>
      </c>
      <c r="J14" s="14" t="s">
        <v>24</v>
      </c>
      <c r="K14" s="14" t="s">
        <v>28</v>
      </c>
      <c r="L14" s="22" t="s">
        <v>26</v>
      </c>
      <c r="M14" s="27">
        <v>1</v>
      </c>
      <c r="N14" s="27">
        <v>2</v>
      </c>
      <c r="O14" s="27">
        <v>1</v>
      </c>
      <c r="P14" s="26" t="s">
        <v>71</v>
      </c>
    </row>
    <row r="15" ht="25.5" spans="1:16">
      <c r="A15" s="4">
        <v>14</v>
      </c>
      <c r="B15" s="5" t="s">
        <v>17</v>
      </c>
      <c r="C15" s="4" t="s">
        <v>32</v>
      </c>
      <c r="D15" s="6" t="s">
        <v>89</v>
      </c>
      <c r="E15" s="14" t="s">
        <v>47</v>
      </c>
      <c r="F15" s="14" t="s">
        <v>21</v>
      </c>
      <c r="G15" s="14" t="s">
        <v>30</v>
      </c>
      <c r="H15" s="14">
        <v>300</v>
      </c>
      <c r="I15" s="4" t="s">
        <v>37</v>
      </c>
      <c r="J15" s="14" t="s">
        <v>24</v>
      </c>
      <c r="K15" s="14" t="s">
        <v>28</v>
      </c>
      <c r="L15" s="22" t="s">
        <v>26</v>
      </c>
      <c r="M15" s="27">
        <v>1</v>
      </c>
      <c r="N15" s="27">
        <v>1</v>
      </c>
      <c r="O15" s="27">
        <v>1</v>
      </c>
      <c r="P15" s="26" t="s">
        <v>50</v>
      </c>
    </row>
    <row r="16" ht="25.5" spans="1:16">
      <c r="A16" s="4">
        <v>15</v>
      </c>
      <c r="B16" s="5" t="s">
        <v>17</v>
      </c>
      <c r="C16" s="4" t="s">
        <v>18</v>
      </c>
      <c r="D16" s="6" t="s">
        <v>92</v>
      </c>
      <c r="E16" s="15" t="s">
        <v>43</v>
      </c>
      <c r="F16" s="14" t="s">
        <v>68</v>
      </c>
      <c r="G16" s="14" t="s">
        <v>30</v>
      </c>
      <c r="H16" s="14">
        <v>1000</v>
      </c>
      <c r="I16" s="4" t="s">
        <v>37</v>
      </c>
      <c r="J16" s="14" t="s">
        <v>24</v>
      </c>
      <c r="K16" s="14" t="s">
        <v>70</v>
      </c>
      <c r="L16" s="22" t="s">
        <v>26</v>
      </c>
      <c r="M16" s="27">
        <v>1</v>
      </c>
      <c r="N16" s="27">
        <v>1</v>
      </c>
      <c r="O16" s="27"/>
      <c r="P16" s="26" t="s">
        <v>50</v>
      </c>
    </row>
    <row r="17" ht="25.5" spans="1:16">
      <c r="A17" s="4">
        <v>16</v>
      </c>
      <c r="B17" s="5" t="s">
        <v>17</v>
      </c>
      <c r="C17" s="4" t="s">
        <v>32</v>
      </c>
      <c r="D17" s="6" t="s">
        <v>93</v>
      </c>
      <c r="E17" s="4" t="s">
        <v>47</v>
      </c>
      <c r="F17" s="14" t="s">
        <v>68</v>
      </c>
      <c r="G17" s="14" t="s">
        <v>30</v>
      </c>
      <c r="H17" s="14">
        <v>1200</v>
      </c>
      <c r="I17" s="4" t="s">
        <v>37</v>
      </c>
      <c r="J17" s="14" t="s">
        <v>24</v>
      </c>
      <c r="K17" s="14" t="s">
        <v>70</v>
      </c>
      <c r="L17" s="22" t="s">
        <v>26</v>
      </c>
      <c r="M17" s="27">
        <v>1</v>
      </c>
      <c r="N17" s="27">
        <v>3</v>
      </c>
      <c r="O17" s="27">
        <v>4</v>
      </c>
      <c r="P17" s="26" t="s">
        <v>71</v>
      </c>
    </row>
    <row r="18" ht="25.5" spans="1:16">
      <c r="A18" s="4">
        <v>17</v>
      </c>
      <c r="B18" s="5" t="s">
        <v>17</v>
      </c>
      <c r="C18" s="4" t="s">
        <v>32</v>
      </c>
      <c r="D18" s="6" t="s">
        <v>94</v>
      </c>
      <c r="E18" s="4" t="s">
        <v>36</v>
      </c>
      <c r="F18" s="14" t="s">
        <v>68</v>
      </c>
      <c r="G18" s="14" t="s">
        <v>30</v>
      </c>
      <c r="H18" s="14">
        <v>400</v>
      </c>
      <c r="I18" s="4" t="s">
        <v>37</v>
      </c>
      <c r="J18" s="14" t="s">
        <v>24</v>
      </c>
      <c r="K18" s="14" t="s">
        <v>28</v>
      </c>
      <c r="L18" s="22" t="s">
        <v>26</v>
      </c>
      <c r="M18" s="27">
        <v>1</v>
      </c>
      <c r="N18" s="27">
        <v>1</v>
      </c>
      <c r="O18" s="27">
        <v>1</v>
      </c>
      <c r="P18" s="26" t="s">
        <v>50</v>
      </c>
    </row>
    <row r="19" ht="25.5" spans="1:16">
      <c r="A19" s="4">
        <v>18</v>
      </c>
      <c r="B19" s="5" t="s">
        <v>17</v>
      </c>
      <c r="C19" s="4" t="s">
        <v>32</v>
      </c>
      <c r="D19" s="6" t="s">
        <v>95</v>
      </c>
      <c r="E19" s="15" t="s">
        <v>47</v>
      </c>
      <c r="F19" s="14" t="s">
        <v>68</v>
      </c>
      <c r="G19" s="14" t="s">
        <v>30</v>
      </c>
      <c r="H19" s="14">
        <v>1800</v>
      </c>
      <c r="I19" s="4" t="s">
        <v>37</v>
      </c>
      <c r="J19" s="14" t="s">
        <v>24</v>
      </c>
      <c r="K19" s="14" t="s">
        <v>70</v>
      </c>
      <c r="L19" s="22" t="s">
        <v>26</v>
      </c>
      <c r="M19" s="27">
        <v>1</v>
      </c>
      <c r="N19" s="27">
        <v>3</v>
      </c>
      <c r="O19" s="27">
        <v>2</v>
      </c>
      <c r="P19" s="26" t="s">
        <v>71</v>
      </c>
    </row>
    <row r="20" ht="25.5" spans="1:16">
      <c r="A20" s="4">
        <v>19</v>
      </c>
      <c r="B20" s="5" t="s">
        <v>17</v>
      </c>
      <c r="C20" s="4" t="s">
        <v>18</v>
      </c>
      <c r="D20" s="6" t="s">
        <v>98</v>
      </c>
      <c r="E20" s="15" t="s">
        <v>47</v>
      </c>
      <c r="F20" s="14" t="s">
        <v>68</v>
      </c>
      <c r="G20" s="14" t="s">
        <v>30</v>
      </c>
      <c r="H20" s="14">
        <v>1500</v>
      </c>
      <c r="I20" s="4" t="s">
        <v>37</v>
      </c>
      <c r="J20" s="14" t="s">
        <v>24</v>
      </c>
      <c r="K20" s="14" t="s">
        <v>28</v>
      </c>
      <c r="L20" s="22" t="s">
        <v>26</v>
      </c>
      <c r="M20" s="27">
        <v>1</v>
      </c>
      <c r="N20" s="27">
        <v>1</v>
      </c>
      <c r="O20" s="27">
        <v>2</v>
      </c>
      <c r="P20" s="26" t="s">
        <v>71</v>
      </c>
    </row>
    <row r="21" ht="25.5" spans="1:16">
      <c r="A21" s="4">
        <v>20</v>
      </c>
      <c r="B21" s="5" t="s">
        <v>17</v>
      </c>
      <c r="C21" s="4" t="s">
        <v>18</v>
      </c>
      <c r="D21" s="6" t="s">
        <v>102</v>
      </c>
      <c r="E21" s="15" t="s">
        <v>47</v>
      </c>
      <c r="F21" s="14" t="s">
        <v>68</v>
      </c>
      <c r="G21" s="14" t="s">
        <v>30</v>
      </c>
      <c r="H21" s="14">
        <v>1300</v>
      </c>
      <c r="I21" s="4" t="s">
        <v>37</v>
      </c>
      <c r="J21" s="14" t="s">
        <v>24</v>
      </c>
      <c r="K21" s="14" t="s">
        <v>28</v>
      </c>
      <c r="L21" s="22" t="s">
        <v>26</v>
      </c>
      <c r="M21" s="27">
        <v>1</v>
      </c>
      <c r="N21" s="27">
        <v>1</v>
      </c>
      <c r="O21" s="27">
        <v>2</v>
      </c>
      <c r="P21" s="26" t="s">
        <v>71</v>
      </c>
    </row>
    <row r="22" ht="25.5" spans="1:16">
      <c r="A22" s="4">
        <v>21</v>
      </c>
      <c r="B22" s="4" t="s">
        <v>17</v>
      </c>
      <c r="C22" s="4" t="s">
        <v>104</v>
      </c>
      <c r="D22" s="6" t="s">
        <v>107</v>
      </c>
      <c r="E22" s="16" t="s">
        <v>36</v>
      </c>
      <c r="F22" s="14" t="s">
        <v>78</v>
      </c>
      <c r="G22" s="16" t="s">
        <v>30</v>
      </c>
      <c r="H22" s="16">
        <v>240</v>
      </c>
      <c r="I22" s="4" t="s">
        <v>37</v>
      </c>
      <c r="J22" s="23" t="s">
        <v>24</v>
      </c>
      <c r="K22" s="16" t="s">
        <v>28</v>
      </c>
      <c r="L22" s="14" t="s">
        <v>26</v>
      </c>
      <c r="M22" s="27">
        <v>1</v>
      </c>
      <c r="N22" s="27">
        <v>1</v>
      </c>
      <c r="O22" s="27"/>
      <c r="P22" s="26" t="s">
        <v>50</v>
      </c>
    </row>
    <row r="23" ht="25.5" spans="1:16">
      <c r="A23" s="4">
        <v>22</v>
      </c>
      <c r="B23" s="4" t="s">
        <v>17</v>
      </c>
      <c r="C23" s="4" t="s">
        <v>104</v>
      </c>
      <c r="D23" s="6" t="s">
        <v>110</v>
      </c>
      <c r="E23" s="16" t="s">
        <v>43</v>
      </c>
      <c r="F23" s="14" t="s">
        <v>78</v>
      </c>
      <c r="G23" s="16" t="s">
        <v>30</v>
      </c>
      <c r="H23" s="16">
        <v>240</v>
      </c>
      <c r="I23" s="4" t="s">
        <v>37</v>
      </c>
      <c r="J23" s="23" t="s">
        <v>24</v>
      </c>
      <c r="K23" s="16" t="s">
        <v>28</v>
      </c>
      <c r="L23" s="14" t="s">
        <v>26</v>
      </c>
      <c r="M23" s="27">
        <v>1</v>
      </c>
      <c r="N23" s="27">
        <v>1</v>
      </c>
      <c r="O23" s="27"/>
      <c r="P23" s="26" t="s">
        <v>50</v>
      </c>
    </row>
    <row r="24" ht="25.5" spans="1:16">
      <c r="A24" s="4">
        <v>23</v>
      </c>
      <c r="B24" s="4" t="s">
        <v>17</v>
      </c>
      <c r="C24" s="4" t="s">
        <v>104</v>
      </c>
      <c r="D24" s="8" t="s">
        <v>112</v>
      </c>
      <c r="E24" s="16" t="s">
        <v>47</v>
      </c>
      <c r="F24" s="14" t="s">
        <v>68</v>
      </c>
      <c r="G24" s="16" t="s">
        <v>30</v>
      </c>
      <c r="H24" s="16">
        <v>1700</v>
      </c>
      <c r="I24" s="4" t="s">
        <v>37</v>
      </c>
      <c r="J24" s="23" t="s">
        <v>24</v>
      </c>
      <c r="K24" s="16" t="s">
        <v>70</v>
      </c>
      <c r="L24" s="14" t="s">
        <v>26</v>
      </c>
      <c r="M24" s="27">
        <v>1</v>
      </c>
      <c r="N24" s="27">
        <v>3</v>
      </c>
      <c r="O24" s="27">
        <v>2</v>
      </c>
      <c r="P24" s="26" t="s">
        <v>71</v>
      </c>
    </row>
    <row r="25" ht="25.5" spans="1:16">
      <c r="A25" s="4">
        <v>24</v>
      </c>
      <c r="B25" s="4" t="s">
        <v>17</v>
      </c>
      <c r="C25" s="4" t="s">
        <v>104</v>
      </c>
      <c r="D25" s="8" t="s">
        <v>113</v>
      </c>
      <c r="E25" s="16" t="s">
        <v>47</v>
      </c>
      <c r="F25" s="14" t="s">
        <v>78</v>
      </c>
      <c r="G25" s="16" t="s">
        <v>30</v>
      </c>
      <c r="H25" s="16">
        <v>1200</v>
      </c>
      <c r="I25" s="4" t="s">
        <v>37</v>
      </c>
      <c r="J25" s="23" t="s">
        <v>24</v>
      </c>
      <c r="K25" s="16" t="s">
        <v>70</v>
      </c>
      <c r="L25" s="14" t="s">
        <v>26</v>
      </c>
      <c r="M25" s="27">
        <v>1</v>
      </c>
      <c r="N25" s="27">
        <v>1</v>
      </c>
      <c r="O25" s="27"/>
      <c r="P25" s="26" t="s">
        <v>50</v>
      </c>
    </row>
    <row r="26" ht="25.5" spans="1:16">
      <c r="A26" s="4">
        <v>25</v>
      </c>
      <c r="B26" s="4" t="s">
        <v>17</v>
      </c>
      <c r="C26" s="4" t="s">
        <v>104</v>
      </c>
      <c r="D26" s="8" t="s">
        <v>114</v>
      </c>
      <c r="E26" s="16" t="s">
        <v>47</v>
      </c>
      <c r="F26" s="14" t="s">
        <v>68</v>
      </c>
      <c r="G26" s="14" t="s">
        <v>30</v>
      </c>
      <c r="H26" s="16">
        <v>800</v>
      </c>
      <c r="I26" s="4" t="s">
        <v>37</v>
      </c>
      <c r="J26" s="23" t="s">
        <v>24</v>
      </c>
      <c r="K26" s="16" t="s">
        <v>28</v>
      </c>
      <c r="L26" s="14" t="s">
        <v>26</v>
      </c>
      <c r="M26" s="27">
        <v>1</v>
      </c>
      <c r="N26" s="27">
        <v>2</v>
      </c>
      <c r="O26" s="27"/>
      <c r="P26" s="26" t="s">
        <v>50</v>
      </c>
    </row>
    <row r="27" ht="25.5" spans="1:16">
      <c r="A27" s="4">
        <v>26</v>
      </c>
      <c r="B27" s="4" t="s">
        <v>17</v>
      </c>
      <c r="C27" s="4" t="s">
        <v>104</v>
      </c>
      <c r="D27" s="8" t="s">
        <v>343</v>
      </c>
      <c r="E27" s="16" t="s">
        <v>47</v>
      </c>
      <c r="F27" s="14" t="s">
        <v>68</v>
      </c>
      <c r="G27" s="16" t="s">
        <v>30</v>
      </c>
      <c r="H27" s="16">
        <v>1000</v>
      </c>
      <c r="I27" s="4" t="s">
        <v>37</v>
      </c>
      <c r="J27" s="23" t="s">
        <v>24</v>
      </c>
      <c r="K27" s="16" t="s">
        <v>70</v>
      </c>
      <c r="L27" s="14" t="s">
        <v>26</v>
      </c>
      <c r="M27" s="27">
        <v>1</v>
      </c>
      <c r="N27" s="27">
        <v>1</v>
      </c>
      <c r="O27" s="27"/>
      <c r="P27" s="26" t="s">
        <v>50</v>
      </c>
    </row>
    <row r="28" ht="25.5" spans="1:16">
      <c r="A28" s="4">
        <v>27</v>
      </c>
      <c r="B28" s="4" t="s">
        <v>17</v>
      </c>
      <c r="C28" s="4" t="s">
        <v>104</v>
      </c>
      <c r="D28" s="8" t="s">
        <v>118</v>
      </c>
      <c r="E28" s="16" t="s">
        <v>47</v>
      </c>
      <c r="F28" s="14" t="s">
        <v>78</v>
      </c>
      <c r="G28" s="16" t="s">
        <v>30</v>
      </c>
      <c r="H28" s="16">
        <v>1700</v>
      </c>
      <c r="I28" s="4" t="s">
        <v>37</v>
      </c>
      <c r="J28" s="23" t="s">
        <v>24</v>
      </c>
      <c r="K28" s="16" t="s">
        <v>70</v>
      </c>
      <c r="L28" s="14" t="s">
        <v>26</v>
      </c>
      <c r="M28" s="27">
        <v>1</v>
      </c>
      <c r="N28" s="27">
        <v>2</v>
      </c>
      <c r="O28" s="27">
        <v>1</v>
      </c>
      <c r="P28" s="26" t="s">
        <v>71</v>
      </c>
    </row>
    <row r="29" ht="25.5" spans="1:16">
      <c r="A29" s="4">
        <v>28</v>
      </c>
      <c r="B29" s="4" t="s">
        <v>17</v>
      </c>
      <c r="C29" s="4" t="s">
        <v>104</v>
      </c>
      <c r="D29" s="6" t="s">
        <v>119</v>
      </c>
      <c r="E29" s="16" t="s">
        <v>36</v>
      </c>
      <c r="F29" s="14" t="s">
        <v>21</v>
      </c>
      <c r="G29" s="16" t="s">
        <v>30</v>
      </c>
      <c r="H29" s="16">
        <v>500</v>
      </c>
      <c r="I29" s="4" t="s">
        <v>37</v>
      </c>
      <c r="J29" s="23" t="s">
        <v>24</v>
      </c>
      <c r="K29" s="16" t="s">
        <v>28</v>
      </c>
      <c r="L29" s="14" t="s">
        <v>26</v>
      </c>
      <c r="M29" s="27">
        <v>1</v>
      </c>
      <c r="N29" s="27">
        <v>1</v>
      </c>
      <c r="O29" s="27"/>
      <c r="P29" s="26" t="s">
        <v>50</v>
      </c>
    </row>
    <row r="30" ht="38.25" spans="1:16">
      <c r="A30" s="4">
        <v>29</v>
      </c>
      <c r="B30" s="4" t="s">
        <v>17</v>
      </c>
      <c r="C30" s="4" t="s">
        <v>104</v>
      </c>
      <c r="D30" s="8" t="s">
        <v>120</v>
      </c>
      <c r="E30" s="16" t="s">
        <v>47</v>
      </c>
      <c r="F30" s="14" t="s">
        <v>68</v>
      </c>
      <c r="G30" s="16" t="s">
        <v>30</v>
      </c>
      <c r="H30" s="17">
        <v>1000</v>
      </c>
      <c r="I30" s="4" t="s">
        <v>37</v>
      </c>
      <c r="J30" s="23" t="s">
        <v>24</v>
      </c>
      <c r="K30" s="17" t="s">
        <v>70</v>
      </c>
      <c r="L30" s="14" t="s">
        <v>121</v>
      </c>
      <c r="M30" s="27">
        <v>1</v>
      </c>
      <c r="N30" s="27">
        <v>1</v>
      </c>
      <c r="O30" s="27">
        <v>1</v>
      </c>
      <c r="P30" s="26" t="s">
        <v>71</v>
      </c>
    </row>
    <row r="31" ht="25.5" spans="1:16">
      <c r="A31" s="4">
        <v>30</v>
      </c>
      <c r="B31" s="4" t="s">
        <v>17</v>
      </c>
      <c r="C31" s="4" t="s">
        <v>104</v>
      </c>
      <c r="D31" s="6" t="s">
        <v>122</v>
      </c>
      <c r="E31" s="16" t="s">
        <v>43</v>
      </c>
      <c r="F31" s="14" t="s">
        <v>68</v>
      </c>
      <c r="G31" s="16" t="s">
        <v>123</v>
      </c>
      <c r="H31" s="16">
        <v>2000</v>
      </c>
      <c r="I31" s="4" t="s">
        <v>41</v>
      </c>
      <c r="J31" s="23" t="s">
        <v>24</v>
      </c>
      <c r="K31" s="16" t="s">
        <v>70</v>
      </c>
      <c r="L31" s="14" t="s">
        <v>26</v>
      </c>
      <c r="M31" s="27">
        <v>1</v>
      </c>
      <c r="N31" s="27">
        <v>2</v>
      </c>
      <c r="O31" s="27">
        <v>1</v>
      </c>
      <c r="P31" s="26" t="s">
        <v>50</v>
      </c>
    </row>
    <row r="32" ht="25.5" spans="1:16">
      <c r="A32" s="4">
        <v>31</v>
      </c>
      <c r="B32" s="4" t="s">
        <v>17</v>
      </c>
      <c r="C32" s="4" t="s">
        <v>104</v>
      </c>
      <c r="D32" s="6" t="s">
        <v>126</v>
      </c>
      <c r="E32" s="16" t="s">
        <v>47</v>
      </c>
      <c r="F32" s="14" t="s">
        <v>21</v>
      </c>
      <c r="G32" s="16" t="s">
        <v>30</v>
      </c>
      <c r="H32" s="16">
        <v>600</v>
      </c>
      <c r="I32" s="4" t="s">
        <v>37</v>
      </c>
      <c r="J32" s="23" t="s">
        <v>24</v>
      </c>
      <c r="K32" s="14" t="s">
        <v>28</v>
      </c>
      <c r="L32" s="14" t="s">
        <v>26</v>
      </c>
      <c r="M32" s="27">
        <v>1</v>
      </c>
      <c r="N32" s="27">
        <v>1</v>
      </c>
      <c r="O32" s="27"/>
      <c r="P32" s="26" t="s">
        <v>50</v>
      </c>
    </row>
    <row r="33" ht="25.5" spans="1:16">
      <c r="A33" s="4">
        <v>32</v>
      </c>
      <c r="B33" s="5" t="s">
        <v>17</v>
      </c>
      <c r="C33" s="4" t="s">
        <v>127</v>
      </c>
      <c r="D33" s="6" t="s">
        <v>128</v>
      </c>
      <c r="E33" s="4" t="s">
        <v>47</v>
      </c>
      <c r="F33" s="14" t="s">
        <v>21</v>
      </c>
      <c r="G33" s="14" t="s">
        <v>30</v>
      </c>
      <c r="H33" s="4">
        <v>180</v>
      </c>
      <c r="I33" s="4" t="s">
        <v>37</v>
      </c>
      <c r="J33" s="14" t="s">
        <v>24</v>
      </c>
      <c r="K33" s="14" t="s">
        <v>28</v>
      </c>
      <c r="L33" s="22" t="s">
        <v>26</v>
      </c>
      <c r="M33" s="27">
        <v>1</v>
      </c>
      <c r="N33" s="27">
        <v>1</v>
      </c>
      <c r="O33" s="27"/>
      <c r="P33" s="26" t="s">
        <v>50</v>
      </c>
    </row>
    <row r="34" ht="25.5" spans="1:16">
      <c r="A34" s="4">
        <v>33</v>
      </c>
      <c r="B34" s="5" t="s">
        <v>17</v>
      </c>
      <c r="C34" s="4" t="s">
        <v>127</v>
      </c>
      <c r="D34" s="6" t="s">
        <v>145</v>
      </c>
      <c r="E34" s="4" t="s">
        <v>43</v>
      </c>
      <c r="F34" s="14" t="s">
        <v>68</v>
      </c>
      <c r="G34" s="14" t="s">
        <v>30</v>
      </c>
      <c r="H34" s="14">
        <v>800</v>
      </c>
      <c r="I34" s="4" t="s">
        <v>37</v>
      </c>
      <c r="J34" s="14" t="s">
        <v>24</v>
      </c>
      <c r="K34" s="16" t="s">
        <v>28</v>
      </c>
      <c r="L34" s="22" t="s">
        <v>26</v>
      </c>
      <c r="M34" s="27">
        <v>1</v>
      </c>
      <c r="N34" s="27">
        <v>1</v>
      </c>
      <c r="O34" s="27">
        <v>2</v>
      </c>
      <c r="P34" s="26" t="s">
        <v>50</v>
      </c>
    </row>
    <row r="35" ht="38.25" spans="1:16">
      <c r="A35" s="4">
        <v>34</v>
      </c>
      <c r="B35" s="5" t="s">
        <v>17</v>
      </c>
      <c r="C35" s="4" t="s">
        <v>127</v>
      </c>
      <c r="D35" s="6" t="s">
        <v>146</v>
      </c>
      <c r="E35" s="4" t="s">
        <v>47</v>
      </c>
      <c r="F35" s="14" t="s">
        <v>68</v>
      </c>
      <c r="G35" s="14" t="s">
        <v>30</v>
      </c>
      <c r="H35" s="14">
        <v>800</v>
      </c>
      <c r="I35" s="4" t="s">
        <v>37</v>
      </c>
      <c r="J35" s="14" t="s">
        <v>24</v>
      </c>
      <c r="K35" s="14" t="s">
        <v>28</v>
      </c>
      <c r="L35" s="22" t="s">
        <v>26</v>
      </c>
      <c r="M35" s="27">
        <v>1</v>
      </c>
      <c r="N35" s="27">
        <v>1</v>
      </c>
      <c r="O35" s="27">
        <v>5</v>
      </c>
      <c r="P35" s="26" t="s">
        <v>50</v>
      </c>
    </row>
    <row r="36" ht="25.5" spans="1:16">
      <c r="A36" s="4">
        <v>35</v>
      </c>
      <c r="B36" s="5" t="s">
        <v>17</v>
      </c>
      <c r="C36" s="4" t="s">
        <v>127</v>
      </c>
      <c r="D36" s="6" t="s">
        <v>147</v>
      </c>
      <c r="E36" s="4" t="s">
        <v>47</v>
      </c>
      <c r="F36" s="14" t="s">
        <v>68</v>
      </c>
      <c r="G36" s="14" t="s">
        <v>30</v>
      </c>
      <c r="H36" s="14">
        <v>390</v>
      </c>
      <c r="I36" s="4" t="s">
        <v>37</v>
      </c>
      <c r="J36" s="14" t="s">
        <v>24</v>
      </c>
      <c r="K36" s="14" t="s">
        <v>28</v>
      </c>
      <c r="L36" s="22" t="s">
        <v>26</v>
      </c>
      <c r="M36" s="27">
        <v>1</v>
      </c>
      <c r="N36" s="27">
        <v>1</v>
      </c>
      <c r="O36" s="27">
        <v>1</v>
      </c>
      <c r="P36" s="26" t="s">
        <v>50</v>
      </c>
    </row>
    <row r="37" ht="25.5" spans="1:16">
      <c r="A37" s="4">
        <v>36</v>
      </c>
      <c r="B37" s="5" t="s">
        <v>17</v>
      </c>
      <c r="C37" s="4" t="s">
        <v>127</v>
      </c>
      <c r="D37" s="6" t="s">
        <v>148</v>
      </c>
      <c r="E37" s="4" t="s">
        <v>47</v>
      </c>
      <c r="F37" s="14" t="s">
        <v>68</v>
      </c>
      <c r="G37" s="14" t="s">
        <v>30</v>
      </c>
      <c r="H37" s="14">
        <v>900</v>
      </c>
      <c r="I37" s="4" t="s">
        <v>37</v>
      </c>
      <c r="J37" s="14" t="s">
        <v>24</v>
      </c>
      <c r="K37" s="14" t="s">
        <v>28</v>
      </c>
      <c r="L37" s="22" t="s">
        <v>26</v>
      </c>
      <c r="M37" s="27">
        <v>1</v>
      </c>
      <c r="N37" s="27">
        <v>2</v>
      </c>
      <c r="O37" s="27">
        <v>2</v>
      </c>
      <c r="P37" s="26" t="s">
        <v>50</v>
      </c>
    </row>
    <row r="38" ht="25.5" spans="1:16">
      <c r="A38" s="4">
        <v>37</v>
      </c>
      <c r="B38" s="5" t="s">
        <v>17</v>
      </c>
      <c r="C38" s="4" t="s">
        <v>127</v>
      </c>
      <c r="D38" s="6" t="s">
        <v>149</v>
      </c>
      <c r="E38" s="4" t="s">
        <v>43</v>
      </c>
      <c r="F38" s="14" t="s">
        <v>78</v>
      </c>
      <c r="G38" s="14" t="s">
        <v>30</v>
      </c>
      <c r="H38" s="14">
        <v>300</v>
      </c>
      <c r="I38" s="4" t="s">
        <v>37</v>
      </c>
      <c r="J38" s="14" t="s">
        <v>24</v>
      </c>
      <c r="K38" s="23" t="s">
        <v>28</v>
      </c>
      <c r="L38" s="22" t="s">
        <v>26</v>
      </c>
      <c r="M38" s="27">
        <v>1</v>
      </c>
      <c r="N38" s="27">
        <v>1</v>
      </c>
      <c r="O38" s="27">
        <v>1</v>
      </c>
      <c r="P38" s="26" t="s">
        <v>50</v>
      </c>
    </row>
    <row r="39" ht="25.5" spans="1:16">
      <c r="A39" s="4">
        <v>38</v>
      </c>
      <c r="B39" s="5" t="s">
        <v>17</v>
      </c>
      <c r="C39" s="4" t="s">
        <v>127</v>
      </c>
      <c r="D39" s="6" t="s">
        <v>164</v>
      </c>
      <c r="E39" s="4" t="s">
        <v>47</v>
      </c>
      <c r="F39" s="14" t="s">
        <v>68</v>
      </c>
      <c r="G39" s="14" t="s">
        <v>30</v>
      </c>
      <c r="H39" s="14">
        <v>120</v>
      </c>
      <c r="I39" s="4" t="s">
        <v>37</v>
      </c>
      <c r="J39" s="14" t="s">
        <v>24</v>
      </c>
      <c r="K39" s="16" t="s">
        <v>28</v>
      </c>
      <c r="L39" s="22" t="s">
        <v>26</v>
      </c>
      <c r="M39" s="27">
        <v>1</v>
      </c>
      <c r="N39" s="27">
        <v>1</v>
      </c>
      <c r="O39" s="27"/>
      <c r="P39" s="26" t="s">
        <v>50</v>
      </c>
    </row>
    <row r="40" ht="25.5" spans="1:16">
      <c r="A40" s="4">
        <v>39</v>
      </c>
      <c r="B40" s="5" t="s">
        <v>17</v>
      </c>
      <c r="C40" s="4" t="s">
        <v>168</v>
      </c>
      <c r="D40" s="6" t="s">
        <v>170</v>
      </c>
      <c r="E40" s="4" t="s">
        <v>47</v>
      </c>
      <c r="F40" s="14" t="s">
        <v>78</v>
      </c>
      <c r="G40" s="4" t="s">
        <v>30</v>
      </c>
      <c r="H40" s="4">
        <v>300</v>
      </c>
      <c r="I40" s="4" t="s">
        <v>37</v>
      </c>
      <c r="J40" s="14" t="s">
        <v>24</v>
      </c>
      <c r="K40" s="14" t="s">
        <v>28</v>
      </c>
      <c r="L40" s="22" t="s">
        <v>26</v>
      </c>
      <c r="M40" s="27">
        <v>1</v>
      </c>
      <c r="N40" s="27">
        <v>2</v>
      </c>
      <c r="O40" s="27">
        <v>1</v>
      </c>
      <c r="P40" s="26" t="s">
        <v>50</v>
      </c>
    </row>
    <row r="41" ht="25.5" spans="1:16">
      <c r="A41" s="4">
        <v>40</v>
      </c>
      <c r="B41" s="4" t="s">
        <v>17</v>
      </c>
      <c r="C41" s="4" t="s">
        <v>168</v>
      </c>
      <c r="D41" s="6" t="s">
        <v>177</v>
      </c>
      <c r="E41" s="4" t="s">
        <v>36</v>
      </c>
      <c r="F41" s="14" t="s">
        <v>68</v>
      </c>
      <c r="G41" s="4" t="s">
        <v>30</v>
      </c>
      <c r="H41" s="4">
        <v>600</v>
      </c>
      <c r="I41" s="4" t="s">
        <v>37</v>
      </c>
      <c r="J41" s="14" t="s">
        <v>24</v>
      </c>
      <c r="K41" s="14" t="s">
        <v>28</v>
      </c>
      <c r="L41" s="22" t="s">
        <v>26</v>
      </c>
      <c r="M41" s="27">
        <v>1</v>
      </c>
      <c r="N41" s="27">
        <v>1</v>
      </c>
      <c r="O41" s="27"/>
      <c r="P41" s="26" t="s">
        <v>50</v>
      </c>
    </row>
    <row r="42" ht="25.5" spans="1:16">
      <c r="A42" s="4">
        <v>41</v>
      </c>
      <c r="B42" s="9" t="s">
        <v>195</v>
      </c>
      <c r="C42" s="9" t="s">
        <v>205</v>
      </c>
      <c r="D42" s="10" t="s">
        <v>208</v>
      </c>
      <c r="E42" s="9" t="s">
        <v>36</v>
      </c>
      <c r="F42" s="9" t="s">
        <v>78</v>
      </c>
      <c r="G42" s="18" t="s">
        <v>30</v>
      </c>
      <c r="H42" s="9">
        <v>500</v>
      </c>
      <c r="I42" s="24" t="s">
        <v>37</v>
      </c>
      <c r="J42" s="9" t="s">
        <v>24</v>
      </c>
      <c r="K42" s="9" t="s">
        <v>28</v>
      </c>
      <c r="L42" s="9" t="s">
        <v>26</v>
      </c>
      <c r="M42" s="27">
        <v>1</v>
      </c>
      <c r="N42" s="27">
        <v>1</v>
      </c>
      <c r="O42" s="27"/>
      <c r="P42" s="26" t="s">
        <v>50</v>
      </c>
    </row>
    <row r="43" ht="25.5" spans="1:16">
      <c r="A43" s="4">
        <v>42</v>
      </c>
      <c r="B43" s="9" t="s">
        <v>195</v>
      </c>
      <c r="C43" s="9" t="s">
        <v>205</v>
      </c>
      <c r="D43" s="10" t="s">
        <v>218</v>
      </c>
      <c r="E43" s="9" t="s">
        <v>43</v>
      </c>
      <c r="F43" s="9" t="s">
        <v>78</v>
      </c>
      <c r="G43" s="14" t="s">
        <v>22</v>
      </c>
      <c r="H43" s="9">
        <v>120</v>
      </c>
      <c r="I43" s="24" t="s">
        <v>41</v>
      </c>
      <c r="J43" s="9" t="s">
        <v>24</v>
      </c>
      <c r="K43" s="23" t="s">
        <v>28</v>
      </c>
      <c r="L43" s="9" t="s">
        <v>26</v>
      </c>
      <c r="M43" s="27">
        <v>1</v>
      </c>
      <c r="N43" s="27">
        <v>3</v>
      </c>
      <c r="O43" s="27"/>
      <c r="P43" s="26" t="s">
        <v>50</v>
      </c>
    </row>
    <row r="44" ht="25.5" spans="1:16">
      <c r="A44" s="4">
        <v>43</v>
      </c>
      <c r="B44" s="9" t="s">
        <v>195</v>
      </c>
      <c r="C44" s="9" t="s">
        <v>205</v>
      </c>
      <c r="D44" s="10" t="s">
        <v>217</v>
      </c>
      <c r="E44" s="9" t="s">
        <v>36</v>
      </c>
      <c r="F44" s="9" t="s">
        <v>21</v>
      </c>
      <c r="G44" s="14" t="s">
        <v>30</v>
      </c>
      <c r="H44" s="9">
        <v>45</v>
      </c>
      <c r="I44" s="24" t="s">
        <v>37</v>
      </c>
      <c r="J44" s="9" t="s">
        <v>24</v>
      </c>
      <c r="K44" s="9" t="s">
        <v>28</v>
      </c>
      <c r="L44" s="9" t="s">
        <v>26</v>
      </c>
      <c r="M44" s="27">
        <v>1</v>
      </c>
      <c r="N44" s="27">
        <v>2</v>
      </c>
      <c r="O44" s="27"/>
      <c r="P44" s="26" t="s">
        <v>50</v>
      </c>
    </row>
    <row r="45" ht="25.5" spans="1:16">
      <c r="A45" s="4">
        <v>44</v>
      </c>
      <c r="B45" s="9" t="s">
        <v>195</v>
      </c>
      <c r="C45" s="9" t="s">
        <v>205</v>
      </c>
      <c r="D45" s="10" t="s">
        <v>220</v>
      </c>
      <c r="E45" s="9" t="s">
        <v>36</v>
      </c>
      <c r="F45" s="9" t="s">
        <v>21</v>
      </c>
      <c r="G45" s="18" t="s">
        <v>30</v>
      </c>
      <c r="H45" s="9">
        <v>45</v>
      </c>
      <c r="I45" s="24" t="s">
        <v>37</v>
      </c>
      <c r="J45" s="9" t="s">
        <v>24</v>
      </c>
      <c r="K45" s="9" t="s">
        <v>28</v>
      </c>
      <c r="L45" s="9" t="s">
        <v>26</v>
      </c>
      <c r="M45" s="27">
        <v>1</v>
      </c>
      <c r="N45" s="27">
        <v>1</v>
      </c>
      <c r="O45" s="27"/>
      <c r="P45" s="26" t="s">
        <v>50</v>
      </c>
    </row>
    <row r="46" ht="25.5" spans="1:16">
      <c r="A46" s="4">
        <v>45</v>
      </c>
      <c r="B46" s="9" t="s">
        <v>195</v>
      </c>
      <c r="C46" s="9" t="s">
        <v>205</v>
      </c>
      <c r="D46" s="10" t="s">
        <v>206</v>
      </c>
      <c r="E46" s="9" t="s">
        <v>47</v>
      </c>
      <c r="F46" s="9" t="s">
        <v>78</v>
      </c>
      <c r="G46" s="18" t="s">
        <v>30</v>
      </c>
      <c r="H46" s="9">
        <v>45</v>
      </c>
      <c r="I46" s="24" t="s">
        <v>37</v>
      </c>
      <c r="J46" s="9" t="s">
        <v>24</v>
      </c>
      <c r="K46" s="9" t="s">
        <v>28</v>
      </c>
      <c r="L46" s="9" t="s">
        <v>26</v>
      </c>
      <c r="M46" s="27">
        <v>1</v>
      </c>
      <c r="N46" s="27">
        <v>1</v>
      </c>
      <c r="O46" s="27"/>
      <c r="P46" s="26" t="s">
        <v>50</v>
      </c>
    </row>
    <row r="47" ht="25.5" spans="1:16">
      <c r="A47" s="4">
        <v>46</v>
      </c>
      <c r="B47" s="9" t="s">
        <v>195</v>
      </c>
      <c r="C47" s="9" t="s">
        <v>205</v>
      </c>
      <c r="D47" s="10" t="s">
        <v>212</v>
      </c>
      <c r="E47" s="9" t="s">
        <v>36</v>
      </c>
      <c r="F47" s="9" t="s">
        <v>21</v>
      </c>
      <c r="G47" s="18" t="s">
        <v>30</v>
      </c>
      <c r="H47" s="9">
        <v>60</v>
      </c>
      <c r="I47" s="24" t="s">
        <v>37</v>
      </c>
      <c r="J47" s="9" t="s">
        <v>24</v>
      </c>
      <c r="K47" s="9" t="s">
        <v>28</v>
      </c>
      <c r="L47" s="9" t="s">
        <v>26</v>
      </c>
      <c r="M47" s="27">
        <v>1</v>
      </c>
      <c r="N47" s="27">
        <v>1</v>
      </c>
      <c r="O47" s="27"/>
      <c r="P47" s="26" t="s">
        <v>50</v>
      </c>
    </row>
    <row r="48" ht="25.5" spans="1:16">
      <c r="A48" s="4">
        <v>47</v>
      </c>
      <c r="B48" s="9" t="s">
        <v>195</v>
      </c>
      <c r="C48" s="9" t="s">
        <v>221</v>
      </c>
      <c r="D48" s="10" t="s">
        <v>222</v>
      </c>
      <c r="E48" s="9" t="s">
        <v>43</v>
      </c>
      <c r="F48" s="9" t="s">
        <v>21</v>
      </c>
      <c r="G48" s="18" t="s">
        <v>30</v>
      </c>
      <c r="H48" s="9">
        <v>150</v>
      </c>
      <c r="I48" s="24" t="s">
        <v>37</v>
      </c>
      <c r="J48" s="9" t="s">
        <v>223</v>
      </c>
      <c r="K48" s="23" t="s">
        <v>28</v>
      </c>
      <c r="L48" s="9" t="s">
        <v>26</v>
      </c>
      <c r="M48" s="27">
        <v>1</v>
      </c>
      <c r="N48" s="27">
        <v>1</v>
      </c>
      <c r="O48" s="27"/>
      <c r="P48" s="26" t="s">
        <v>50</v>
      </c>
    </row>
    <row r="49" ht="25.5" spans="1:16">
      <c r="A49" s="4">
        <v>48</v>
      </c>
      <c r="B49" s="9" t="s">
        <v>195</v>
      </c>
      <c r="C49" s="9" t="s">
        <v>221</v>
      </c>
      <c r="D49" s="10" t="s">
        <v>224</v>
      </c>
      <c r="E49" s="9" t="s">
        <v>36</v>
      </c>
      <c r="F49" s="9" t="s">
        <v>78</v>
      </c>
      <c r="G49" s="14" t="s">
        <v>22</v>
      </c>
      <c r="H49" s="9">
        <v>240</v>
      </c>
      <c r="I49" s="24" t="s">
        <v>41</v>
      </c>
      <c r="J49" s="9" t="s">
        <v>24</v>
      </c>
      <c r="K49" s="9" t="s">
        <v>28</v>
      </c>
      <c r="L49" s="9" t="s">
        <v>26</v>
      </c>
      <c r="M49" s="27">
        <v>1</v>
      </c>
      <c r="N49" s="27">
        <v>1</v>
      </c>
      <c r="O49" s="27"/>
      <c r="P49" s="26" t="s">
        <v>50</v>
      </c>
    </row>
    <row r="50" ht="25.5" spans="1:16">
      <c r="A50" s="4">
        <v>49</v>
      </c>
      <c r="B50" s="9" t="s">
        <v>195</v>
      </c>
      <c r="C50" s="9" t="s">
        <v>231</v>
      </c>
      <c r="D50" s="10" t="s">
        <v>234</v>
      </c>
      <c r="E50" s="9" t="s">
        <v>47</v>
      </c>
      <c r="F50" s="9" t="s">
        <v>68</v>
      </c>
      <c r="G50" s="18" t="s">
        <v>30</v>
      </c>
      <c r="H50" s="9">
        <v>500</v>
      </c>
      <c r="I50" s="24" t="s">
        <v>37</v>
      </c>
      <c r="J50" s="9" t="s">
        <v>223</v>
      </c>
      <c r="K50" s="9" t="s">
        <v>28</v>
      </c>
      <c r="L50" s="9" t="s">
        <v>121</v>
      </c>
      <c r="M50" s="27">
        <v>1</v>
      </c>
      <c r="N50" s="27">
        <v>2</v>
      </c>
      <c r="O50" s="27">
        <v>1</v>
      </c>
      <c r="P50" s="26" t="s">
        <v>50</v>
      </c>
    </row>
    <row r="51" ht="25.5" spans="1:16">
      <c r="A51" s="4">
        <v>50</v>
      </c>
      <c r="B51" s="9" t="s">
        <v>195</v>
      </c>
      <c r="C51" s="9" t="s">
        <v>231</v>
      </c>
      <c r="D51" s="10" t="s">
        <v>235</v>
      </c>
      <c r="E51" s="9" t="s">
        <v>43</v>
      </c>
      <c r="F51" s="9" t="s">
        <v>68</v>
      </c>
      <c r="G51" s="18" t="s">
        <v>30</v>
      </c>
      <c r="H51" s="9">
        <v>400</v>
      </c>
      <c r="I51" s="24" t="s">
        <v>37</v>
      </c>
      <c r="J51" s="9" t="s">
        <v>223</v>
      </c>
      <c r="K51" s="9" t="s">
        <v>28</v>
      </c>
      <c r="L51" s="9" t="s">
        <v>121</v>
      </c>
      <c r="M51" s="27">
        <v>1</v>
      </c>
      <c r="N51" s="27">
        <v>2</v>
      </c>
      <c r="O51" s="27">
        <v>1</v>
      </c>
      <c r="P51" s="26" t="s">
        <v>50</v>
      </c>
    </row>
    <row r="52" ht="25.5" spans="1:16">
      <c r="A52" s="4">
        <v>51</v>
      </c>
      <c r="B52" s="9" t="s">
        <v>195</v>
      </c>
      <c r="C52" s="9" t="s">
        <v>231</v>
      </c>
      <c r="D52" s="10" t="s">
        <v>236</v>
      </c>
      <c r="E52" s="9" t="s">
        <v>47</v>
      </c>
      <c r="F52" s="9" t="s">
        <v>68</v>
      </c>
      <c r="G52" s="18" t="s">
        <v>30</v>
      </c>
      <c r="H52" s="9">
        <v>600</v>
      </c>
      <c r="I52" s="24" t="s">
        <v>37</v>
      </c>
      <c r="J52" s="9" t="s">
        <v>223</v>
      </c>
      <c r="K52" s="9" t="s">
        <v>28</v>
      </c>
      <c r="L52" s="9" t="s">
        <v>26</v>
      </c>
      <c r="M52" s="27">
        <v>1</v>
      </c>
      <c r="N52" s="27">
        <v>2</v>
      </c>
      <c r="O52" s="27">
        <v>2</v>
      </c>
      <c r="P52" s="26" t="s">
        <v>71</v>
      </c>
    </row>
    <row r="53" ht="25.5" spans="1:16">
      <c r="A53" s="4">
        <v>52</v>
      </c>
      <c r="B53" s="9" t="s">
        <v>195</v>
      </c>
      <c r="C53" s="9" t="s">
        <v>231</v>
      </c>
      <c r="D53" s="10" t="s">
        <v>237</v>
      </c>
      <c r="E53" s="9" t="s">
        <v>47</v>
      </c>
      <c r="F53" s="9" t="s">
        <v>68</v>
      </c>
      <c r="G53" s="18" t="s">
        <v>30</v>
      </c>
      <c r="H53" s="9">
        <v>90</v>
      </c>
      <c r="I53" s="24" t="s">
        <v>37</v>
      </c>
      <c r="J53" s="9" t="s">
        <v>223</v>
      </c>
      <c r="K53" s="9" t="s">
        <v>28</v>
      </c>
      <c r="L53" s="9" t="s">
        <v>26</v>
      </c>
      <c r="M53" s="27">
        <v>1</v>
      </c>
      <c r="N53" s="27">
        <v>1</v>
      </c>
      <c r="O53" s="27">
        <v>1</v>
      </c>
      <c r="P53" s="26" t="s">
        <v>71</v>
      </c>
    </row>
    <row r="54" ht="25.5" spans="1:16">
      <c r="A54" s="4">
        <v>53</v>
      </c>
      <c r="B54" s="9" t="s">
        <v>195</v>
      </c>
      <c r="C54" s="9" t="s">
        <v>231</v>
      </c>
      <c r="D54" s="10" t="s">
        <v>238</v>
      </c>
      <c r="E54" s="9" t="s">
        <v>47</v>
      </c>
      <c r="F54" s="9" t="s">
        <v>68</v>
      </c>
      <c r="G54" s="18" t="s">
        <v>30</v>
      </c>
      <c r="H54" s="9">
        <v>800</v>
      </c>
      <c r="I54" s="24" t="s">
        <v>37</v>
      </c>
      <c r="J54" s="9" t="s">
        <v>223</v>
      </c>
      <c r="K54" s="9" t="s">
        <v>28</v>
      </c>
      <c r="L54" s="9" t="s">
        <v>26</v>
      </c>
      <c r="M54" s="27">
        <v>1</v>
      </c>
      <c r="N54" s="27">
        <v>2</v>
      </c>
      <c r="O54" s="27">
        <v>2</v>
      </c>
      <c r="P54" s="26" t="s">
        <v>71</v>
      </c>
    </row>
    <row r="55" ht="38.25" spans="1:16">
      <c r="A55" s="4">
        <v>54</v>
      </c>
      <c r="B55" s="9" t="s">
        <v>244</v>
      </c>
      <c r="C55" s="9" t="s">
        <v>245</v>
      </c>
      <c r="D55" s="10" t="s">
        <v>251</v>
      </c>
      <c r="E55" s="9" t="s">
        <v>47</v>
      </c>
      <c r="F55" s="9" t="s">
        <v>68</v>
      </c>
      <c r="G55" s="18" t="s">
        <v>30</v>
      </c>
      <c r="H55" s="9">
        <v>240</v>
      </c>
      <c r="I55" s="24" t="s">
        <v>37</v>
      </c>
      <c r="J55" s="9" t="s">
        <v>223</v>
      </c>
      <c r="K55" s="9" t="s">
        <v>28</v>
      </c>
      <c r="L55" s="9" t="s">
        <v>26</v>
      </c>
      <c r="M55" s="27">
        <v>1</v>
      </c>
      <c r="N55" s="27">
        <v>1</v>
      </c>
      <c r="O55" s="27">
        <v>1</v>
      </c>
      <c r="P55" s="26" t="s">
        <v>50</v>
      </c>
    </row>
    <row r="56" ht="25.5" spans="1:16">
      <c r="A56" s="4">
        <v>55</v>
      </c>
      <c r="B56" s="9" t="s">
        <v>244</v>
      </c>
      <c r="C56" s="9" t="s">
        <v>255</v>
      </c>
      <c r="D56" s="10" t="s">
        <v>257</v>
      </c>
      <c r="E56" s="9" t="s">
        <v>43</v>
      </c>
      <c r="F56" s="9" t="s">
        <v>68</v>
      </c>
      <c r="G56" s="18" t="s">
        <v>30</v>
      </c>
      <c r="H56" s="9">
        <v>180</v>
      </c>
      <c r="I56" s="24" t="s">
        <v>37</v>
      </c>
      <c r="J56" s="9" t="s">
        <v>223</v>
      </c>
      <c r="K56" s="9" t="s">
        <v>28</v>
      </c>
      <c r="L56" s="9" t="s">
        <v>121</v>
      </c>
      <c r="M56" s="27">
        <v>1</v>
      </c>
      <c r="N56" s="27">
        <v>1</v>
      </c>
      <c r="O56" s="27"/>
      <c r="P56" s="26" t="s">
        <v>50</v>
      </c>
    </row>
    <row r="57" ht="38.25" spans="1:16">
      <c r="A57" s="4">
        <v>56</v>
      </c>
      <c r="B57" s="9" t="s">
        <v>244</v>
      </c>
      <c r="C57" s="9" t="s">
        <v>260</v>
      </c>
      <c r="D57" s="10" t="s">
        <v>261</v>
      </c>
      <c r="E57" s="9" t="s">
        <v>43</v>
      </c>
      <c r="F57" s="9" t="s">
        <v>68</v>
      </c>
      <c r="G57" s="18" t="s">
        <v>30</v>
      </c>
      <c r="H57" s="9">
        <v>100</v>
      </c>
      <c r="I57" s="24" t="s">
        <v>37</v>
      </c>
      <c r="J57" s="9" t="s">
        <v>223</v>
      </c>
      <c r="K57" s="9" t="s">
        <v>28</v>
      </c>
      <c r="L57" s="9" t="s">
        <v>26</v>
      </c>
      <c r="M57" s="27">
        <v>1</v>
      </c>
      <c r="N57" s="27">
        <v>1</v>
      </c>
      <c r="O57" s="27">
        <v>1</v>
      </c>
      <c r="P57" s="26" t="s">
        <v>50</v>
      </c>
    </row>
    <row r="58" ht="25.5" spans="1:16">
      <c r="A58" s="4">
        <v>57</v>
      </c>
      <c r="B58" s="11" t="s">
        <v>262</v>
      </c>
      <c r="C58" s="12" t="s">
        <v>263</v>
      </c>
      <c r="D58" s="13" t="s">
        <v>264</v>
      </c>
      <c r="E58" s="12" t="s">
        <v>43</v>
      </c>
      <c r="F58" s="12" t="s">
        <v>68</v>
      </c>
      <c r="G58" s="12" t="s">
        <v>123</v>
      </c>
      <c r="H58" s="12">
        <v>300</v>
      </c>
      <c r="I58" s="25" t="s">
        <v>41</v>
      </c>
      <c r="J58" s="12" t="s">
        <v>24</v>
      </c>
      <c r="K58" s="12" t="s">
        <v>70</v>
      </c>
      <c r="L58" s="25" t="s">
        <v>26</v>
      </c>
      <c r="M58" s="27">
        <v>1</v>
      </c>
      <c r="N58" s="27"/>
      <c r="O58" s="27">
        <v>1</v>
      </c>
      <c r="P58" s="26" t="s">
        <v>50</v>
      </c>
    </row>
    <row r="59" ht="25.5" spans="1:16">
      <c r="A59" s="4">
        <v>58</v>
      </c>
      <c r="B59" s="11" t="s">
        <v>262</v>
      </c>
      <c r="C59" s="12" t="s">
        <v>263</v>
      </c>
      <c r="D59" s="13" t="s">
        <v>266</v>
      </c>
      <c r="E59" s="12" t="s">
        <v>47</v>
      </c>
      <c r="F59" s="12" t="s">
        <v>68</v>
      </c>
      <c r="G59" s="12" t="s">
        <v>30</v>
      </c>
      <c r="H59" s="12">
        <v>300</v>
      </c>
      <c r="I59" s="25" t="s">
        <v>37</v>
      </c>
      <c r="J59" s="12" t="s">
        <v>24</v>
      </c>
      <c r="K59" s="12" t="s">
        <v>70</v>
      </c>
      <c r="L59" s="25" t="s">
        <v>26</v>
      </c>
      <c r="M59" s="27">
        <v>1</v>
      </c>
      <c r="N59" s="27">
        <v>2</v>
      </c>
      <c r="O59" s="27">
        <v>1</v>
      </c>
      <c r="P59" s="26" t="s">
        <v>50</v>
      </c>
    </row>
    <row r="60" ht="38.25" spans="1:16">
      <c r="A60" s="4">
        <v>59</v>
      </c>
      <c r="B60" s="11" t="s">
        <v>262</v>
      </c>
      <c r="C60" s="12" t="s">
        <v>268</v>
      </c>
      <c r="D60" s="13" t="s">
        <v>270</v>
      </c>
      <c r="E60" s="12" t="s">
        <v>36</v>
      </c>
      <c r="F60" s="12" t="s">
        <v>68</v>
      </c>
      <c r="G60" s="12" t="s">
        <v>30</v>
      </c>
      <c r="H60" s="12">
        <v>120</v>
      </c>
      <c r="I60" s="25" t="s">
        <v>37</v>
      </c>
      <c r="J60" s="12" t="s">
        <v>24</v>
      </c>
      <c r="K60" s="12" t="s">
        <v>81</v>
      </c>
      <c r="L60" s="25" t="s">
        <v>26</v>
      </c>
      <c r="M60" s="27">
        <v>1</v>
      </c>
      <c r="N60" s="27">
        <v>1</v>
      </c>
      <c r="O60" s="27"/>
      <c r="P60" s="26" t="s">
        <v>50</v>
      </c>
    </row>
    <row r="61" ht="25.5" spans="1:16">
      <c r="A61" s="4">
        <v>60</v>
      </c>
      <c r="B61" s="11" t="s">
        <v>262</v>
      </c>
      <c r="C61" s="12" t="s">
        <v>281</v>
      </c>
      <c r="D61" s="13" t="s">
        <v>286</v>
      </c>
      <c r="E61" s="12" t="s">
        <v>43</v>
      </c>
      <c r="F61" s="12" t="s">
        <v>68</v>
      </c>
      <c r="G61" s="12" t="s">
        <v>30</v>
      </c>
      <c r="H61" s="19">
        <v>135</v>
      </c>
      <c r="I61" s="25" t="s">
        <v>37</v>
      </c>
      <c r="J61" s="12" t="s">
        <v>249</v>
      </c>
      <c r="K61" s="12" t="s">
        <v>70</v>
      </c>
      <c r="L61" s="25" t="s">
        <v>26</v>
      </c>
      <c r="M61" s="27">
        <v>1</v>
      </c>
      <c r="N61" s="27">
        <v>1</v>
      </c>
      <c r="O61" s="27">
        <v>1</v>
      </c>
      <c r="P61" s="26" t="s">
        <v>50</v>
      </c>
    </row>
    <row r="62" ht="25.5" spans="1:16">
      <c r="A62" s="4">
        <v>61</v>
      </c>
      <c r="B62" s="11" t="s">
        <v>262</v>
      </c>
      <c r="C62" s="12" t="s">
        <v>281</v>
      </c>
      <c r="D62" s="13" t="s">
        <v>287</v>
      </c>
      <c r="E62" s="12" t="s">
        <v>43</v>
      </c>
      <c r="F62" s="12" t="s">
        <v>68</v>
      </c>
      <c r="G62" s="12" t="s">
        <v>30</v>
      </c>
      <c r="H62" s="12">
        <v>240</v>
      </c>
      <c r="I62" s="25" t="s">
        <v>37</v>
      </c>
      <c r="J62" s="12" t="s">
        <v>249</v>
      </c>
      <c r="K62" s="12" t="s">
        <v>70</v>
      </c>
      <c r="L62" s="25" t="s">
        <v>26</v>
      </c>
      <c r="M62" s="27">
        <v>1</v>
      </c>
      <c r="N62" s="27">
        <v>1</v>
      </c>
      <c r="O62" s="27"/>
      <c r="P62" s="26" t="s">
        <v>50</v>
      </c>
    </row>
    <row r="63" ht="25.5" spans="1:16">
      <c r="A63" s="4">
        <v>62</v>
      </c>
      <c r="B63" s="11" t="s">
        <v>262</v>
      </c>
      <c r="C63" s="12" t="s">
        <v>281</v>
      </c>
      <c r="D63" s="13" t="s">
        <v>291</v>
      </c>
      <c r="E63" s="12" t="s">
        <v>43</v>
      </c>
      <c r="F63" s="12" t="s">
        <v>68</v>
      </c>
      <c r="G63" s="12" t="s">
        <v>30</v>
      </c>
      <c r="H63" s="19">
        <v>150</v>
      </c>
      <c r="I63" s="25" t="s">
        <v>37</v>
      </c>
      <c r="J63" s="12" t="s">
        <v>249</v>
      </c>
      <c r="K63" s="12" t="s">
        <v>70</v>
      </c>
      <c r="L63" s="25" t="s">
        <v>26</v>
      </c>
      <c r="M63" s="27">
        <v>1</v>
      </c>
      <c r="N63" s="27">
        <v>1</v>
      </c>
      <c r="O63" s="27">
        <v>1</v>
      </c>
      <c r="P63" s="26" t="s">
        <v>50</v>
      </c>
    </row>
    <row r="64" ht="25.5" spans="1:16">
      <c r="A64" s="4">
        <v>63</v>
      </c>
      <c r="B64" s="11" t="s">
        <v>262</v>
      </c>
      <c r="C64" s="12" t="s">
        <v>281</v>
      </c>
      <c r="D64" s="13" t="s">
        <v>293</v>
      </c>
      <c r="E64" s="12" t="s">
        <v>43</v>
      </c>
      <c r="F64" s="12" t="s">
        <v>68</v>
      </c>
      <c r="G64" s="12" t="s">
        <v>30</v>
      </c>
      <c r="H64" s="19">
        <v>90</v>
      </c>
      <c r="I64" s="25" t="s">
        <v>37</v>
      </c>
      <c r="J64" s="12" t="s">
        <v>249</v>
      </c>
      <c r="K64" s="12" t="s">
        <v>70</v>
      </c>
      <c r="L64" s="25" t="s">
        <v>26</v>
      </c>
      <c r="M64" s="27">
        <v>1</v>
      </c>
      <c r="N64" s="27">
        <v>1</v>
      </c>
      <c r="O64" s="27">
        <v>1</v>
      </c>
      <c r="P64" s="26" t="s">
        <v>50</v>
      </c>
    </row>
    <row r="65" ht="25.5" spans="1:16">
      <c r="A65" s="4">
        <v>64</v>
      </c>
      <c r="B65" s="28" t="s">
        <v>298</v>
      </c>
      <c r="C65" s="28" t="s">
        <v>299</v>
      </c>
      <c r="D65" s="29" t="s">
        <v>300</v>
      </c>
      <c r="E65" s="23" t="s">
        <v>43</v>
      </c>
      <c r="F65" s="23" t="s">
        <v>78</v>
      </c>
      <c r="G65" s="23" t="s">
        <v>30</v>
      </c>
      <c r="H65" s="23">
        <v>500</v>
      </c>
      <c r="I65" s="23" t="s">
        <v>37</v>
      </c>
      <c r="J65" s="23" t="s">
        <v>223</v>
      </c>
      <c r="K65" s="23" t="s">
        <v>70</v>
      </c>
      <c r="L65" s="23" t="s">
        <v>121</v>
      </c>
      <c r="M65" s="27">
        <v>1</v>
      </c>
      <c r="N65" s="27">
        <v>1</v>
      </c>
      <c r="O65" s="27">
        <v>1</v>
      </c>
      <c r="P65" s="26" t="s">
        <v>50</v>
      </c>
    </row>
    <row r="66" ht="25.5" spans="1:16">
      <c r="A66" s="4">
        <v>65</v>
      </c>
      <c r="B66" s="28" t="s">
        <v>298</v>
      </c>
      <c r="C66" s="28" t="s">
        <v>299</v>
      </c>
      <c r="D66" s="29" t="s">
        <v>301</v>
      </c>
      <c r="E66" s="23" t="s">
        <v>43</v>
      </c>
      <c r="F66" s="23" t="s">
        <v>78</v>
      </c>
      <c r="G66" s="23" t="s">
        <v>30</v>
      </c>
      <c r="H66" s="23">
        <v>240</v>
      </c>
      <c r="I66" s="23" t="s">
        <v>37</v>
      </c>
      <c r="J66" s="23" t="s">
        <v>223</v>
      </c>
      <c r="K66" s="23" t="s">
        <v>70</v>
      </c>
      <c r="L66" s="23" t="s">
        <v>28</v>
      </c>
      <c r="M66" s="27">
        <v>1</v>
      </c>
      <c r="N66" s="27">
        <v>1</v>
      </c>
      <c r="O66" s="27">
        <v>1</v>
      </c>
      <c r="P66" s="26" t="s">
        <v>50</v>
      </c>
    </row>
    <row r="67" ht="25.5" spans="1:16">
      <c r="A67" s="4">
        <v>66</v>
      </c>
      <c r="B67" s="28" t="s">
        <v>298</v>
      </c>
      <c r="C67" s="28" t="s">
        <v>299</v>
      </c>
      <c r="D67" s="29" t="s">
        <v>302</v>
      </c>
      <c r="E67" s="23" t="s">
        <v>36</v>
      </c>
      <c r="F67" s="23" t="s">
        <v>68</v>
      </c>
      <c r="G67" s="23" t="s">
        <v>30</v>
      </c>
      <c r="H67" s="23">
        <v>600</v>
      </c>
      <c r="I67" s="23" t="s">
        <v>37</v>
      </c>
      <c r="J67" s="23" t="s">
        <v>223</v>
      </c>
      <c r="K67" s="23" t="s">
        <v>70</v>
      </c>
      <c r="L67" s="23" t="s">
        <v>28</v>
      </c>
      <c r="M67" s="27">
        <v>1</v>
      </c>
      <c r="N67" s="27">
        <v>1</v>
      </c>
      <c r="O67" s="27"/>
      <c r="P67" s="26" t="s">
        <v>50</v>
      </c>
    </row>
    <row r="68" ht="25.5" spans="1:16">
      <c r="A68" s="4">
        <v>67</v>
      </c>
      <c r="B68" s="28" t="s">
        <v>303</v>
      </c>
      <c r="C68" s="28" t="s">
        <v>304</v>
      </c>
      <c r="D68" s="29" t="s">
        <v>305</v>
      </c>
      <c r="E68" s="23" t="s">
        <v>43</v>
      </c>
      <c r="F68" s="23" t="s">
        <v>78</v>
      </c>
      <c r="G68" s="23" t="s">
        <v>30</v>
      </c>
      <c r="H68" s="23">
        <v>300</v>
      </c>
      <c r="I68" s="23" t="s">
        <v>37</v>
      </c>
      <c r="J68" s="23" t="s">
        <v>24</v>
      </c>
      <c r="K68" s="23" t="s">
        <v>28</v>
      </c>
      <c r="L68" s="23" t="s">
        <v>121</v>
      </c>
      <c r="M68" s="27">
        <v>1</v>
      </c>
      <c r="N68" s="27">
        <v>1</v>
      </c>
      <c r="O68" s="27"/>
      <c r="P68" s="26" t="s">
        <v>50</v>
      </c>
    </row>
    <row r="69" ht="25.5" spans="1:16">
      <c r="A69" s="4">
        <v>68</v>
      </c>
      <c r="B69" s="28" t="s">
        <v>303</v>
      </c>
      <c r="C69" s="28" t="s">
        <v>304</v>
      </c>
      <c r="D69" s="29" t="s">
        <v>306</v>
      </c>
      <c r="E69" s="23" t="s">
        <v>43</v>
      </c>
      <c r="F69" s="23" t="s">
        <v>78</v>
      </c>
      <c r="G69" s="23" t="s">
        <v>30</v>
      </c>
      <c r="H69" s="23">
        <v>270</v>
      </c>
      <c r="I69" s="23" t="s">
        <v>37</v>
      </c>
      <c r="J69" s="23" t="s">
        <v>223</v>
      </c>
      <c r="K69" s="23" t="s">
        <v>28</v>
      </c>
      <c r="L69" s="23" t="s">
        <v>121</v>
      </c>
      <c r="M69" s="27">
        <v>1</v>
      </c>
      <c r="N69" s="27">
        <v>1</v>
      </c>
      <c r="O69" s="27"/>
      <c r="P69" s="26" t="s">
        <v>50</v>
      </c>
    </row>
    <row r="70" ht="25.5" spans="1:16">
      <c r="A70" s="4">
        <v>69</v>
      </c>
      <c r="B70" s="28" t="s">
        <v>303</v>
      </c>
      <c r="C70" s="28" t="s">
        <v>304</v>
      </c>
      <c r="D70" s="29" t="s">
        <v>307</v>
      </c>
      <c r="E70" s="23" t="s">
        <v>36</v>
      </c>
      <c r="F70" s="23" t="s">
        <v>78</v>
      </c>
      <c r="G70" s="23" t="s">
        <v>30</v>
      </c>
      <c r="H70" s="23">
        <v>90</v>
      </c>
      <c r="I70" s="23" t="s">
        <v>37</v>
      </c>
      <c r="J70" s="23" t="s">
        <v>223</v>
      </c>
      <c r="K70" s="23" t="s">
        <v>28</v>
      </c>
      <c r="L70" s="23" t="s">
        <v>121</v>
      </c>
      <c r="M70" s="27">
        <v>1</v>
      </c>
      <c r="N70" s="27">
        <v>1</v>
      </c>
      <c r="O70" s="27">
        <v>1</v>
      </c>
      <c r="P70" s="26" t="s">
        <v>50</v>
      </c>
    </row>
    <row r="71" ht="25.5" spans="1:16">
      <c r="A71" s="4">
        <v>70</v>
      </c>
      <c r="B71" s="28" t="s">
        <v>303</v>
      </c>
      <c r="C71" s="28" t="s">
        <v>304</v>
      </c>
      <c r="D71" s="29" t="s">
        <v>308</v>
      </c>
      <c r="E71" s="23" t="s">
        <v>43</v>
      </c>
      <c r="F71" s="32" t="s">
        <v>78</v>
      </c>
      <c r="G71" s="23" t="s">
        <v>30</v>
      </c>
      <c r="H71" s="23">
        <v>135</v>
      </c>
      <c r="I71" s="23" t="s">
        <v>37</v>
      </c>
      <c r="J71" s="23" t="s">
        <v>223</v>
      </c>
      <c r="K71" s="23" t="s">
        <v>28</v>
      </c>
      <c r="L71" s="23" t="s">
        <v>28</v>
      </c>
      <c r="M71" s="27">
        <v>1</v>
      </c>
      <c r="N71" s="27">
        <v>1</v>
      </c>
      <c r="O71" s="27"/>
      <c r="P71" s="26" t="s">
        <v>50</v>
      </c>
    </row>
    <row r="72" ht="25.5" spans="1:16">
      <c r="A72" s="4">
        <v>71</v>
      </c>
      <c r="B72" s="28" t="s">
        <v>303</v>
      </c>
      <c r="C72" s="28" t="s">
        <v>304</v>
      </c>
      <c r="D72" s="29" t="s">
        <v>310</v>
      </c>
      <c r="E72" s="23" t="s">
        <v>43</v>
      </c>
      <c r="F72" s="23" t="s">
        <v>68</v>
      </c>
      <c r="G72" s="23" t="s">
        <v>30</v>
      </c>
      <c r="H72" s="23">
        <v>750</v>
      </c>
      <c r="I72" s="23" t="s">
        <v>37</v>
      </c>
      <c r="J72" s="23" t="s">
        <v>223</v>
      </c>
      <c r="K72" s="23" t="s">
        <v>70</v>
      </c>
      <c r="L72" s="23" t="s">
        <v>121</v>
      </c>
      <c r="M72" s="27">
        <v>1</v>
      </c>
      <c r="N72" s="27">
        <v>2</v>
      </c>
      <c r="O72" s="27">
        <v>3</v>
      </c>
      <c r="P72" s="26" t="s">
        <v>50</v>
      </c>
    </row>
    <row r="73" ht="25.5" spans="1:16">
      <c r="A73" s="4">
        <v>72</v>
      </c>
      <c r="B73" s="28" t="s">
        <v>303</v>
      </c>
      <c r="C73" s="28" t="s">
        <v>304</v>
      </c>
      <c r="D73" s="29" t="s">
        <v>311</v>
      </c>
      <c r="E73" s="23" t="s">
        <v>43</v>
      </c>
      <c r="F73" s="23" t="s">
        <v>68</v>
      </c>
      <c r="G73" s="23" t="s">
        <v>30</v>
      </c>
      <c r="H73" s="23">
        <v>400</v>
      </c>
      <c r="I73" s="23" t="s">
        <v>37</v>
      </c>
      <c r="J73" s="23" t="s">
        <v>223</v>
      </c>
      <c r="K73" s="23" t="s">
        <v>70</v>
      </c>
      <c r="L73" s="23" t="s">
        <v>28</v>
      </c>
      <c r="M73" s="27">
        <v>1</v>
      </c>
      <c r="N73" s="27">
        <v>1</v>
      </c>
      <c r="O73" s="27">
        <v>2</v>
      </c>
      <c r="P73" s="26" t="s">
        <v>50</v>
      </c>
    </row>
    <row r="74" ht="25.5" spans="1:16">
      <c r="A74" s="4">
        <v>73</v>
      </c>
      <c r="B74" s="28" t="s">
        <v>303</v>
      </c>
      <c r="C74" s="28" t="s">
        <v>304</v>
      </c>
      <c r="D74" s="29" t="s">
        <v>312</v>
      </c>
      <c r="E74" s="23" t="s">
        <v>43</v>
      </c>
      <c r="F74" s="23" t="s">
        <v>68</v>
      </c>
      <c r="G74" s="23" t="s">
        <v>30</v>
      </c>
      <c r="H74" s="23">
        <v>600</v>
      </c>
      <c r="I74" s="23" t="s">
        <v>37</v>
      </c>
      <c r="J74" s="23" t="s">
        <v>223</v>
      </c>
      <c r="K74" s="23" t="s">
        <v>70</v>
      </c>
      <c r="L74" s="23" t="s">
        <v>28</v>
      </c>
      <c r="M74" s="27">
        <v>1</v>
      </c>
      <c r="N74" s="27">
        <v>1</v>
      </c>
      <c r="O74" s="27"/>
      <c r="P74" s="26" t="s">
        <v>50</v>
      </c>
    </row>
    <row r="75" ht="25.5" spans="1:16">
      <c r="A75" s="4">
        <v>74</v>
      </c>
      <c r="B75" s="28" t="s">
        <v>303</v>
      </c>
      <c r="C75" s="28" t="s">
        <v>304</v>
      </c>
      <c r="D75" s="29" t="s">
        <v>313</v>
      </c>
      <c r="E75" s="23" t="s">
        <v>43</v>
      </c>
      <c r="F75" s="23" t="s">
        <v>78</v>
      </c>
      <c r="G75" s="23" t="s">
        <v>30</v>
      </c>
      <c r="H75" s="23">
        <v>400</v>
      </c>
      <c r="I75" s="23" t="s">
        <v>37</v>
      </c>
      <c r="J75" s="23" t="s">
        <v>223</v>
      </c>
      <c r="K75" s="23" t="s">
        <v>70</v>
      </c>
      <c r="L75" s="23" t="s">
        <v>28</v>
      </c>
      <c r="M75" s="27">
        <v>1</v>
      </c>
      <c r="N75" s="27">
        <v>1</v>
      </c>
      <c r="O75" s="27"/>
      <c r="P75" s="26" t="s">
        <v>50</v>
      </c>
    </row>
    <row r="76" ht="25.5" spans="1:16">
      <c r="A76" s="4">
        <v>75</v>
      </c>
      <c r="B76" s="28" t="s">
        <v>303</v>
      </c>
      <c r="C76" s="28" t="s">
        <v>314</v>
      </c>
      <c r="D76" s="29" t="s">
        <v>315</v>
      </c>
      <c r="E76" s="23" t="s">
        <v>43</v>
      </c>
      <c r="F76" s="23" t="s">
        <v>68</v>
      </c>
      <c r="G76" s="23" t="s">
        <v>30</v>
      </c>
      <c r="H76" s="23">
        <v>450</v>
      </c>
      <c r="I76" s="23" t="s">
        <v>37</v>
      </c>
      <c r="J76" s="23" t="s">
        <v>223</v>
      </c>
      <c r="K76" s="23" t="s">
        <v>70</v>
      </c>
      <c r="L76" s="23" t="s">
        <v>316</v>
      </c>
      <c r="M76" s="27">
        <v>1</v>
      </c>
      <c r="N76" s="27">
        <v>1</v>
      </c>
      <c r="O76" s="27">
        <v>3</v>
      </c>
      <c r="P76" s="26" t="s">
        <v>50</v>
      </c>
    </row>
    <row r="77" ht="25.5" spans="1:16">
      <c r="A77" s="4">
        <v>76</v>
      </c>
      <c r="B77" s="28" t="s">
        <v>303</v>
      </c>
      <c r="C77" s="28" t="s">
        <v>314</v>
      </c>
      <c r="D77" s="29" t="s">
        <v>317</v>
      </c>
      <c r="E77" s="23" t="s">
        <v>43</v>
      </c>
      <c r="F77" s="23" t="s">
        <v>78</v>
      </c>
      <c r="G77" s="23" t="s">
        <v>30</v>
      </c>
      <c r="H77" s="23">
        <v>450</v>
      </c>
      <c r="I77" s="23" t="s">
        <v>37</v>
      </c>
      <c r="J77" s="23" t="s">
        <v>223</v>
      </c>
      <c r="K77" s="23" t="s">
        <v>81</v>
      </c>
      <c r="L77" s="23" t="s">
        <v>316</v>
      </c>
      <c r="M77" s="27">
        <v>1</v>
      </c>
      <c r="N77" s="27">
        <v>1</v>
      </c>
      <c r="O77" s="27">
        <v>3</v>
      </c>
      <c r="P77" s="26" t="s">
        <v>50</v>
      </c>
    </row>
    <row r="78" ht="25.5" spans="1:16">
      <c r="A78" s="4">
        <v>77</v>
      </c>
      <c r="B78" s="28" t="s">
        <v>303</v>
      </c>
      <c r="C78" s="28" t="s">
        <v>314</v>
      </c>
      <c r="D78" s="29" t="s">
        <v>318</v>
      </c>
      <c r="E78" s="23" t="s">
        <v>43</v>
      </c>
      <c r="F78" s="23" t="s">
        <v>68</v>
      </c>
      <c r="G78" s="23" t="s">
        <v>30</v>
      </c>
      <c r="H78" s="23">
        <v>600</v>
      </c>
      <c r="I78" s="23" t="s">
        <v>37</v>
      </c>
      <c r="J78" s="23" t="s">
        <v>223</v>
      </c>
      <c r="K78" s="23" t="s">
        <v>70</v>
      </c>
      <c r="L78" s="23" t="s">
        <v>316</v>
      </c>
      <c r="M78" s="27">
        <v>1</v>
      </c>
      <c r="N78" s="27">
        <v>1</v>
      </c>
      <c r="O78" s="27">
        <v>1</v>
      </c>
      <c r="P78" s="26" t="s">
        <v>50</v>
      </c>
    </row>
    <row r="79" ht="25.5" spans="1:16">
      <c r="A79" s="4">
        <v>78</v>
      </c>
      <c r="B79" s="28" t="s">
        <v>303</v>
      </c>
      <c r="C79" s="28" t="s">
        <v>314</v>
      </c>
      <c r="D79" s="29" t="s">
        <v>319</v>
      </c>
      <c r="E79" s="23" t="s">
        <v>43</v>
      </c>
      <c r="F79" s="23" t="s">
        <v>78</v>
      </c>
      <c r="G79" s="23" t="s">
        <v>30</v>
      </c>
      <c r="H79" s="23">
        <v>450</v>
      </c>
      <c r="I79" s="23" t="s">
        <v>37</v>
      </c>
      <c r="J79" s="23" t="s">
        <v>223</v>
      </c>
      <c r="K79" s="23" t="s">
        <v>70</v>
      </c>
      <c r="L79" s="23" t="s">
        <v>316</v>
      </c>
      <c r="M79" s="27">
        <v>1</v>
      </c>
      <c r="N79" s="27">
        <v>2</v>
      </c>
      <c r="O79" s="27"/>
      <c r="P79" s="26" t="s">
        <v>50</v>
      </c>
    </row>
    <row r="80" ht="38.25" spans="1:16">
      <c r="A80" s="4">
        <v>79</v>
      </c>
      <c r="B80" s="28" t="s">
        <v>303</v>
      </c>
      <c r="C80" s="28" t="s">
        <v>320</v>
      </c>
      <c r="D80" s="29" t="s">
        <v>322</v>
      </c>
      <c r="E80" s="23" t="s">
        <v>47</v>
      </c>
      <c r="F80" s="23" t="s">
        <v>21</v>
      </c>
      <c r="G80" s="23" t="s">
        <v>30</v>
      </c>
      <c r="H80" s="23">
        <v>240</v>
      </c>
      <c r="I80" s="23" t="s">
        <v>37</v>
      </c>
      <c r="J80" s="23" t="s">
        <v>24</v>
      </c>
      <c r="K80" s="23" t="s">
        <v>28</v>
      </c>
      <c r="L80" s="23" t="s">
        <v>26</v>
      </c>
      <c r="M80" s="27">
        <v>1</v>
      </c>
      <c r="N80" s="27">
        <v>1</v>
      </c>
      <c r="O80" s="27">
        <v>1</v>
      </c>
      <c r="P80" s="26" t="s">
        <v>50</v>
      </c>
    </row>
    <row r="81" ht="25.5" spans="1:16">
      <c r="A81" s="4">
        <v>80</v>
      </c>
      <c r="B81" s="28" t="s">
        <v>303</v>
      </c>
      <c r="C81" s="28" t="s">
        <v>320</v>
      </c>
      <c r="D81" s="29" t="s">
        <v>323</v>
      </c>
      <c r="E81" s="23" t="s">
        <v>43</v>
      </c>
      <c r="F81" s="23" t="s">
        <v>78</v>
      </c>
      <c r="G81" s="23" t="s">
        <v>30</v>
      </c>
      <c r="H81" s="23">
        <v>180</v>
      </c>
      <c r="I81" s="23" t="s">
        <v>37</v>
      </c>
      <c r="J81" s="23" t="s">
        <v>24</v>
      </c>
      <c r="K81" s="23" t="s">
        <v>28</v>
      </c>
      <c r="L81" s="23" t="s">
        <v>121</v>
      </c>
      <c r="M81" s="27">
        <v>1</v>
      </c>
      <c r="N81" s="27">
        <v>1</v>
      </c>
      <c r="O81" s="27">
        <v>1</v>
      </c>
      <c r="P81" s="26" t="s">
        <v>50</v>
      </c>
    </row>
    <row r="82" ht="25.5" spans="1:16">
      <c r="A82" s="4">
        <v>81</v>
      </c>
      <c r="B82" s="28" t="s">
        <v>303</v>
      </c>
      <c r="C82" s="28" t="s">
        <v>320</v>
      </c>
      <c r="D82" s="29" t="s">
        <v>326</v>
      </c>
      <c r="E82" s="23" t="s">
        <v>43</v>
      </c>
      <c r="F82" s="23" t="s">
        <v>68</v>
      </c>
      <c r="G82" s="23" t="s">
        <v>30</v>
      </c>
      <c r="H82" s="23">
        <v>120</v>
      </c>
      <c r="I82" s="23" t="s">
        <v>37</v>
      </c>
      <c r="J82" s="23" t="s">
        <v>223</v>
      </c>
      <c r="K82" s="23" t="s">
        <v>70</v>
      </c>
      <c r="L82" s="23" t="s">
        <v>121</v>
      </c>
      <c r="M82" s="27">
        <v>1</v>
      </c>
      <c r="N82" s="27">
        <v>1</v>
      </c>
      <c r="O82" s="27">
        <v>1</v>
      </c>
      <c r="P82" s="26" t="s">
        <v>50</v>
      </c>
    </row>
    <row r="83" s="1" customFormat="true" spans="1:16">
      <c r="A83" s="30"/>
      <c r="B83" s="30" t="s">
        <v>333</v>
      </c>
      <c r="C83" s="30"/>
      <c r="D83" s="31" t="s">
        <v>334</v>
      </c>
      <c r="E83" s="30"/>
      <c r="F83" s="30"/>
      <c r="G83" s="30"/>
      <c r="H83" s="30">
        <f>SUM(H2:H82)</f>
        <v>48785</v>
      </c>
      <c r="I83" s="30"/>
      <c r="J83" s="30"/>
      <c r="K83" s="30"/>
      <c r="L83" s="30"/>
      <c r="M83" s="30">
        <f t="shared" ref="M83:O83" si="0">SUM(M2:M82)</f>
        <v>81</v>
      </c>
      <c r="N83" s="33">
        <f t="shared" si="0"/>
        <v>114</v>
      </c>
      <c r="O83" s="30">
        <f t="shared" si="0"/>
        <v>87</v>
      </c>
      <c r="P83" s="34"/>
    </row>
  </sheetData>
  <autoFilter ref="A1:P83">
    <extLst/>
  </autoFilter>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重新求和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王从冰</dc:creator>
  <cp:lastModifiedBy>kylin</cp:lastModifiedBy>
  <dcterms:created xsi:type="dcterms:W3CDTF">2023-01-08T02:06:00Z</dcterms:created>
  <dcterms:modified xsi:type="dcterms:W3CDTF">2023-02-28T10:49:24Z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A200B21AE7BF495395C207505BF0BF83</vt:lpwstr>
  </property>
</Properties>
</file>